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-45" windowWidth="11610" windowHeight="10110"/>
  </bookViews>
  <sheets>
    <sheet name="COVER" sheetId="13" r:id="rId1"/>
    <sheet name="FORM PEMANTAUAN KAB_KOTA" sheetId="2" r:id="rId2"/>
    <sheet name="1. CILACAP" sheetId="7" r:id="rId3"/>
    <sheet name="2. BANYUMAS" sheetId="9" r:id="rId4"/>
    <sheet name="3. PURBALINGGA" sheetId="10" r:id="rId5"/>
    <sheet name="4. BANJARNEGARA" sheetId="11" r:id="rId6"/>
    <sheet name="5. KEBUMEN" sheetId="12" r:id="rId7"/>
    <sheet name="6.PURWOREJO " sheetId="14" r:id="rId8"/>
    <sheet name="7. WONOSOBO" sheetId="15" r:id="rId9"/>
    <sheet name="8. MAGELANG" sheetId="16" r:id="rId10"/>
    <sheet name="9. BOYOLALI" sheetId="17" r:id="rId11"/>
    <sheet name="10. KLATEN" sheetId="18" r:id="rId12"/>
    <sheet name="11. SUKOHARJO" sheetId="19" r:id="rId13"/>
    <sheet name="12. WONOGIRI" sheetId="20" r:id="rId14"/>
    <sheet name="13. KARANGANYAR" sheetId="21" r:id="rId15"/>
    <sheet name="14. SRAGEN" sheetId="22" r:id="rId16"/>
    <sheet name="15. GROBOGAN" sheetId="23" r:id="rId17"/>
    <sheet name="16.BLORA" sheetId="24" r:id="rId18"/>
    <sheet name="17. REMBANG" sheetId="25" r:id="rId19"/>
    <sheet name="18. PATI" sheetId="26" r:id="rId20"/>
    <sheet name="19. KUDUS" sheetId="27" r:id="rId21"/>
    <sheet name="20. JEPARA" sheetId="28" r:id="rId22"/>
    <sheet name="21. DEMAK" sheetId="29" r:id="rId23"/>
    <sheet name="22. KABUPATEN SEMARANG" sheetId="30" r:id="rId24"/>
    <sheet name="23. TEMANGGUNG" sheetId="31" r:id="rId25"/>
    <sheet name="24. KENDAL" sheetId="32" r:id="rId26"/>
    <sheet name="25. BATANG" sheetId="5" r:id="rId27"/>
    <sheet name="26. KAB. PEKALONGAN " sheetId="33" r:id="rId28"/>
    <sheet name="27. PEMALANG" sheetId="34" r:id="rId29"/>
    <sheet name="28. TEGAL" sheetId="35" r:id="rId30"/>
    <sheet name="29. BREBES" sheetId="36" r:id="rId31"/>
    <sheet name="30. KOTA MAGELANG" sheetId="37" r:id="rId32"/>
    <sheet name="31. KOTA SURAKARTA" sheetId="38" r:id="rId33"/>
    <sheet name="32. KOTA SALATIGA" sheetId="40" r:id="rId34"/>
    <sheet name="33. KOTA SEMARANG" sheetId="41" r:id="rId35"/>
    <sheet name="34. KOTA PEKALONGAN " sheetId="42" r:id="rId36"/>
    <sheet name="35. KOTA TEGAL" sheetId="43" r:id="rId37"/>
    <sheet name="Sheet1" sheetId="44" r:id="rId38"/>
  </sheets>
  <definedNames>
    <definedName name="_xlnm.Print_Area" localSheetId="12">'11. SUKOHARJO'!$A$1:$R$23</definedName>
    <definedName name="_xlnm.Print_Area" localSheetId="24">'23. TEMANGGUNG'!$A$1:$R$47</definedName>
    <definedName name="_xlnm.Print_Area" localSheetId="25">'24. KENDAL'!$A$1:$R$28</definedName>
    <definedName name="_xlnm.Print_Area" localSheetId="27">'26. KAB. PEKALONGAN '!$A$1:$R$54</definedName>
    <definedName name="_xlnm.Print_Area" localSheetId="28">'27. PEMALANG'!$A$1:$R$52</definedName>
    <definedName name="_xlnm.Print_Area" localSheetId="29">'28. TEGAL'!$A$1:$R$33</definedName>
    <definedName name="_xlnm.Print_Area" localSheetId="30">'29. BREBES'!$A$1:$R$33</definedName>
    <definedName name="_xlnm.Print_Area" localSheetId="31">'30. KOTA MAGELANG'!$A$1:$R$33</definedName>
    <definedName name="_xlnm.Print_Area" localSheetId="32">'31. KOTA SURAKARTA'!$A$1:$R$39</definedName>
    <definedName name="_xlnm.Print_Area" localSheetId="33">'32. KOTA SALATIGA'!$A$1:$R$33</definedName>
    <definedName name="_xlnm.Print_Area" localSheetId="34">'33. KOTA SEMARANG'!$A$1:$R$73</definedName>
    <definedName name="_xlnm.Print_Area" localSheetId="35">'34. KOTA PEKALONGAN '!$A$1:$R$26</definedName>
    <definedName name="_xlnm.Print_Area" localSheetId="36">'35. KOTA TEGAL'!$A$1:$R$18</definedName>
    <definedName name="_xlnm.Print_Area" localSheetId="0">COVER!$A$1:$Q$29</definedName>
  </definedNames>
  <calcPr calcId="144525"/>
</workbook>
</file>

<file path=xl/calcChain.xml><?xml version="1.0" encoding="utf-8"?>
<calcChain xmlns="http://schemas.openxmlformats.org/spreadsheetml/2006/main">
  <c r="I5" i="25" l="1"/>
  <c r="I6" i="25" s="1"/>
  <c r="I7" i="25" s="1"/>
  <c r="I8" i="25" s="1"/>
  <c r="I9" i="25" s="1"/>
  <c r="I10" i="25" s="1"/>
  <c r="I11" i="25" s="1"/>
  <c r="I12" i="25" s="1"/>
  <c r="I13" i="25" s="1"/>
  <c r="I14" i="25" s="1"/>
  <c r="I15" i="25" s="1"/>
  <c r="I16" i="25" s="1"/>
  <c r="C9" i="25"/>
  <c r="C10" i="25" s="1"/>
  <c r="C11" i="25" s="1"/>
  <c r="C5" i="25"/>
  <c r="C11" i="19"/>
  <c r="C12" i="19" s="1"/>
  <c r="C13" i="19" s="1"/>
  <c r="C14" i="19" s="1"/>
  <c r="C15" i="19" s="1"/>
  <c r="C16" i="19" s="1"/>
  <c r="C9" i="19"/>
  <c r="C5" i="43"/>
  <c r="C6" i="43" s="1"/>
  <c r="C7" i="43" s="1"/>
  <c r="C8" i="43" s="1"/>
  <c r="C9" i="43" s="1"/>
  <c r="C10" i="43" s="1"/>
  <c r="C11" i="43" s="1"/>
  <c r="C12" i="43" s="1"/>
  <c r="C13" i="43" s="1"/>
  <c r="C14" i="43" s="1"/>
  <c r="I5" i="42"/>
  <c r="I6" i="42" s="1"/>
  <c r="I7" i="42" s="1"/>
  <c r="I8" i="42" s="1"/>
  <c r="I9" i="42" s="1"/>
  <c r="I10" i="42" s="1"/>
  <c r="I11" i="42" s="1"/>
  <c r="I12" i="42" s="1"/>
  <c r="I13" i="42" s="1"/>
  <c r="I14" i="42" s="1"/>
  <c r="I15" i="42" s="1"/>
  <c r="I16" i="42" s="1"/>
  <c r="I17" i="42" s="1"/>
  <c r="I18" i="42" s="1"/>
  <c r="I19" i="42" s="1"/>
  <c r="I20" i="42" s="1"/>
  <c r="C7" i="42"/>
  <c r="C8" i="42" s="1"/>
  <c r="C9" i="42" s="1"/>
  <c r="C10" i="42" s="1"/>
  <c r="C11" i="42" s="1"/>
  <c r="C12" i="42" s="1"/>
  <c r="C13" i="42" s="1"/>
  <c r="C14" i="42" s="1"/>
  <c r="C16" i="42" s="1"/>
  <c r="C5" i="42"/>
  <c r="C5" i="41" l="1"/>
  <c r="C6" i="41" s="1"/>
  <c r="C7" i="41" s="1"/>
  <c r="C8" i="41" s="1"/>
  <c r="C9" i="41" s="1"/>
  <c r="C10" i="41" s="1"/>
  <c r="C11" i="41" s="1"/>
  <c r="C12" i="41" s="1"/>
  <c r="C13" i="41" s="1"/>
  <c r="C14" i="41" s="1"/>
  <c r="C15" i="41" s="1"/>
  <c r="C16" i="41" s="1"/>
  <c r="C17" i="41" s="1"/>
  <c r="C18" i="41" s="1"/>
  <c r="C19" i="41" s="1"/>
  <c r="C20" i="41" s="1"/>
  <c r="C21" i="41" s="1"/>
  <c r="C22" i="41" s="1"/>
  <c r="C23" i="41" s="1"/>
  <c r="C24" i="41" s="1"/>
  <c r="C25" i="41" s="1"/>
  <c r="C26" i="41" s="1"/>
  <c r="C27" i="41" s="1"/>
  <c r="C28" i="41" s="1"/>
  <c r="C29" i="41" s="1"/>
  <c r="C30" i="41" s="1"/>
  <c r="C31" i="41" s="1"/>
  <c r="C32" i="41" s="1"/>
  <c r="C33" i="41" s="1"/>
  <c r="C34" i="41" s="1"/>
  <c r="C35" i="41" s="1"/>
  <c r="C36" i="41" s="1"/>
  <c r="C37" i="41" s="1"/>
  <c r="C38" i="41" s="1"/>
  <c r="C39" i="41" s="1"/>
  <c r="C40" i="41" s="1"/>
  <c r="C41" i="41" s="1"/>
  <c r="C42" i="41" s="1"/>
  <c r="C43" i="41" s="1"/>
  <c r="C44" i="41" s="1"/>
  <c r="C45" i="41" s="1"/>
  <c r="C46" i="41" s="1"/>
  <c r="C47" i="41" s="1"/>
  <c r="C48" i="41" s="1"/>
  <c r="C49" i="41" s="1"/>
  <c r="C50" i="41" s="1"/>
  <c r="C51" i="41" s="1"/>
  <c r="C52" i="41" s="1"/>
  <c r="C53" i="41" s="1"/>
  <c r="C54" i="41" s="1"/>
  <c r="C55" i="41" s="1"/>
  <c r="C56" i="41" s="1"/>
  <c r="C57" i="41" s="1"/>
  <c r="C58" i="41" s="1"/>
  <c r="C59" i="41" s="1"/>
  <c r="C60" i="41" s="1"/>
  <c r="C61" i="41" s="1"/>
  <c r="C62" i="41" s="1"/>
  <c r="C63" i="41" s="1"/>
  <c r="C64" i="41" s="1"/>
  <c r="C65" i="41" s="1"/>
  <c r="I5" i="41"/>
  <c r="I6" i="41" s="1"/>
  <c r="I7" i="41" s="1"/>
  <c r="I8" i="41" s="1"/>
  <c r="I9" i="41" s="1"/>
  <c r="I10" i="41" s="1"/>
  <c r="I11" i="41" s="1"/>
  <c r="I12" i="41" s="1"/>
  <c r="I13" i="41" s="1"/>
  <c r="I14" i="41" s="1"/>
  <c r="I15" i="41" s="1"/>
  <c r="I16" i="41" s="1"/>
  <c r="I17" i="41" s="1"/>
  <c r="I18" i="41" s="1"/>
  <c r="I19" i="41" s="1"/>
  <c r="I20" i="41" s="1"/>
  <c r="I21" i="41" s="1"/>
  <c r="I22" i="41" s="1"/>
  <c r="I23" i="41" s="1"/>
  <c r="I24" i="41" s="1"/>
  <c r="I25" i="41" s="1"/>
  <c r="I26" i="41" s="1"/>
  <c r="I27" i="41" s="1"/>
  <c r="I28" i="41" s="1"/>
  <c r="I29" i="41" s="1"/>
  <c r="I30" i="41" s="1"/>
  <c r="I31" i="41" s="1"/>
  <c r="I32" i="41" s="1"/>
  <c r="I33" i="41" s="1"/>
  <c r="I34" i="41" s="1"/>
  <c r="I35" i="41" s="1"/>
  <c r="I36" i="41" s="1"/>
  <c r="I37" i="41" s="1"/>
  <c r="I38" i="41" s="1"/>
  <c r="I39" i="41" s="1"/>
  <c r="I40" i="41" s="1"/>
  <c r="I41" i="41" s="1"/>
  <c r="I42" i="41" s="1"/>
  <c r="I43" i="41" s="1"/>
  <c r="I44" i="41" s="1"/>
  <c r="I45" i="41" s="1"/>
  <c r="I46" i="41" s="1"/>
  <c r="I47" i="41" s="1"/>
  <c r="I48" i="41" s="1"/>
  <c r="I49" i="41" s="1"/>
  <c r="I50" i="41" s="1"/>
  <c r="I51" i="41" s="1"/>
  <c r="I52" i="41" s="1"/>
  <c r="I53" i="41" s="1"/>
  <c r="I54" i="41" s="1"/>
  <c r="I55" i="41" s="1"/>
  <c r="I56" i="41" s="1"/>
  <c r="I57" i="41" s="1"/>
  <c r="I58" i="41" s="1"/>
  <c r="I59" i="41" s="1"/>
  <c r="I60" i="41" s="1"/>
  <c r="I61" i="41" s="1"/>
  <c r="I62" i="41" s="1"/>
  <c r="I63" i="41" s="1"/>
  <c r="I64" i="41" s="1"/>
  <c r="I65" i="41" s="1"/>
  <c r="K26" i="40"/>
  <c r="L25" i="40"/>
  <c r="K24" i="40"/>
  <c r="L23" i="40"/>
  <c r="K20" i="40"/>
  <c r="K19" i="40"/>
  <c r="M17" i="40"/>
  <c r="L16" i="40"/>
  <c r="M15" i="40"/>
  <c r="K14" i="40"/>
  <c r="K13" i="40"/>
  <c r="K12" i="40"/>
  <c r="L11" i="40"/>
  <c r="M9" i="40"/>
  <c r="M8" i="40"/>
  <c r="M7" i="40"/>
  <c r="M6" i="40"/>
  <c r="I5" i="40"/>
  <c r="I6" i="40" s="1"/>
  <c r="I7" i="40" s="1"/>
  <c r="I8" i="40" s="1"/>
  <c r="I9" i="40" s="1"/>
  <c r="I10" i="40" s="1"/>
  <c r="I11" i="40" s="1"/>
  <c r="I12" i="40" s="1"/>
  <c r="I13" i="40" s="1"/>
  <c r="I14" i="40" s="1"/>
  <c r="I15" i="40" s="1"/>
  <c r="I16" i="40" s="1"/>
  <c r="I17" i="40" s="1"/>
  <c r="I18" i="40" s="1"/>
  <c r="I19" i="40" s="1"/>
  <c r="I20" i="40" s="1"/>
  <c r="I21" i="40" s="1"/>
  <c r="I22" i="40" s="1"/>
  <c r="I23" i="40" s="1"/>
  <c r="C5" i="40"/>
  <c r="C6" i="40" s="1"/>
  <c r="C7" i="40" s="1"/>
  <c r="C8" i="40" s="1"/>
  <c r="C9" i="40" s="1"/>
  <c r="C10" i="40" s="1"/>
  <c r="C11" i="40" s="1"/>
  <c r="C12" i="40" s="1"/>
  <c r="L4" i="40"/>
  <c r="C5" i="38"/>
  <c r="C6" i="38" s="1"/>
  <c r="C7" i="38" s="1"/>
  <c r="C8" i="38" s="1"/>
  <c r="C9" i="38" s="1"/>
  <c r="C10" i="38" s="1"/>
  <c r="C11" i="38" s="1"/>
  <c r="C12" i="38" s="1"/>
  <c r="C13" i="38" s="1"/>
  <c r="C14" i="38" s="1"/>
  <c r="C15" i="38" s="1"/>
  <c r="C16" i="38" s="1"/>
  <c r="C17" i="38" s="1"/>
  <c r="C18" i="38" s="1"/>
  <c r="C19" i="38" s="1"/>
  <c r="C20" i="38" s="1"/>
  <c r="C21" i="38" s="1"/>
  <c r="C22" i="38" s="1"/>
  <c r="C23" i="38" s="1"/>
  <c r="C24" i="38" s="1"/>
  <c r="C25" i="38" s="1"/>
  <c r="C26" i="38" s="1"/>
  <c r="C27" i="38" s="1"/>
  <c r="C28" i="38" s="1"/>
  <c r="C29" i="38" s="1"/>
  <c r="C30" i="38" s="1"/>
  <c r="C31" i="38" s="1"/>
  <c r="I5" i="38"/>
  <c r="I6" i="38" s="1"/>
  <c r="I7" i="38" s="1"/>
  <c r="I8" i="38" s="1"/>
  <c r="I9" i="38" s="1"/>
  <c r="I10" i="38" s="1"/>
  <c r="I11" i="38" s="1"/>
  <c r="I12" i="38" s="1"/>
  <c r="I13" i="38" s="1"/>
  <c r="I14" i="38" s="1"/>
  <c r="I15" i="38" s="1"/>
  <c r="I16" i="38" s="1"/>
  <c r="I17" i="38" s="1"/>
  <c r="I18" i="38" s="1"/>
  <c r="I19" i="38" s="1"/>
  <c r="I20" i="38" s="1"/>
  <c r="I21" i="38" s="1"/>
  <c r="I22" i="38" s="1"/>
  <c r="I23" i="38" s="1"/>
  <c r="I24" i="38" s="1"/>
  <c r="I25" i="38" s="1"/>
  <c r="I26" i="38" s="1"/>
  <c r="I27" i="38" s="1"/>
  <c r="I28" i="38" s="1"/>
  <c r="I29" i="38" s="1"/>
  <c r="I30" i="38" s="1"/>
  <c r="I31" i="38" s="1"/>
  <c r="I5" i="37"/>
  <c r="I6" i="37" s="1"/>
  <c r="I7" i="37" s="1"/>
  <c r="I8" i="37" s="1"/>
  <c r="I9" i="37" s="1"/>
  <c r="I10" i="37" s="1"/>
  <c r="I11" i="37" s="1"/>
  <c r="I12" i="37" s="1"/>
  <c r="I13" i="37" s="1"/>
  <c r="I14" i="37" s="1"/>
  <c r="I15" i="37" s="1"/>
  <c r="I16" i="37" s="1"/>
  <c r="I17" i="37" s="1"/>
  <c r="I18" i="37" s="1"/>
  <c r="I19" i="37" s="1"/>
  <c r="I20" i="37" s="1"/>
  <c r="C7" i="37"/>
  <c r="I5" i="35"/>
  <c r="I6" i="35" s="1"/>
  <c r="I7" i="35" s="1"/>
  <c r="I8" i="35" s="1"/>
  <c r="I9" i="35" s="1"/>
  <c r="I10" i="35" s="1"/>
  <c r="I11" i="35" s="1"/>
  <c r="I12" i="35" s="1"/>
  <c r="I13" i="35" s="1"/>
  <c r="I14" i="35" s="1"/>
  <c r="I15" i="35" s="1"/>
  <c r="I16" i="35" s="1"/>
  <c r="I17" i="35" s="1"/>
  <c r="I18" i="35" s="1"/>
  <c r="I19" i="35" s="1"/>
  <c r="I20" i="35" s="1"/>
  <c r="I21" i="35" s="1"/>
  <c r="I22" i="35" s="1"/>
  <c r="I23" i="35" s="1"/>
  <c r="I24" i="35" s="1"/>
  <c r="I25" i="35" s="1"/>
  <c r="C6" i="35"/>
  <c r="C7" i="35" s="1"/>
  <c r="I5" i="34"/>
  <c r="I6" i="34" s="1"/>
  <c r="I7" i="34" s="1"/>
  <c r="I8" i="34" s="1"/>
  <c r="I9" i="34" s="1"/>
  <c r="I10" i="34" s="1"/>
  <c r="I11" i="34" s="1"/>
  <c r="I12" i="34" s="1"/>
  <c r="I13" i="34" s="1"/>
  <c r="I14" i="34" s="1"/>
  <c r="I15" i="34" s="1"/>
  <c r="I16" i="34" s="1"/>
  <c r="I17" i="34" s="1"/>
  <c r="I18" i="34" s="1"/>
  <c r="I19" i="34" s="1"/>
  <c r="I20" i="34" s="1"/>
  <c r="I21" i="34" s="1"/>
  <c r="I22" i="34" s="1"/>
  <c r="I23" i="34" s="1"/>
  <c r="I24" i="34" s="1"/>
  <c r="I25" i="34" s="1"/>
  <c r="I26" i="34" s="1"/>
  <c r="I27" i="34" s="1"/>
  <c r="I28" i="34" s="1"/>
  <c r="I29" i="34" s="1"/>
  <c r="I30" i="34" s="1"/>
  <c r="I31" i="34" s="1"/>
  <c r="I32" i="34" s="1"/>
  <c r="I33" i="34" s="1"/>
  <c r="I34" i="34" s="1"/>
  <c r="I35" i="34" s="1"/>
  <c r="I36" i="34" s="1"/>
  <c r="I37" i="34" s="1"/>
  <c r="I38" i="34" s="1"/>
  <c r="I39" i="34" s="1"/>
  <c r="I40" i="34" s="1"/>
  <c r="I41" i="34" s="1"/>
  <c r="I42" i="34" s="1"/>
  <c r="I43" i="34" s="1"/>
  <c r="I44" i="34" s="1"/>
  <c r="I45" i="34" s="1"/>
  <c r="I46" i="34" s="1"/>
  <c r="I47" i="34" s="1"/>
  <c r="I48" i="34" s="1"/>
  <c r="I49" i="34" s="1"/>
  <c r="I50" i="34" s="1"/>
  <c r="C25" i="34"/>
  <c r="C14" i="34"/>
  <c r="C15" i="34" s="1"/>
  <c r="C16" i="34" s="1"/>
  <c r="C17" i="34" s="1"/>
  <c r="C6" i="34"/>
  <c r="C7" i="34" s="1"/>
  <c r="C8" i="34" s="1"/>
  <c r="C5" i="34"/>
  <c r="C29" i="33"/>
  <c r="C30" i="33" s="1"/>
  <c r="C31" i="33" s="1"/>
  <c r="C32" i="33" s="1"/>
  <c r="C33" i="33" s="1"/>
  <c r="C34" i="33" s="1"/>
  <c r="C35" i="33" s="1"/>
  <c r="C36" i="33" s="1"/>
  <c r="C25" i="33"/>
  <c r="C26" i="33" s="1"/>
  <c r="C14" i="33"/>
  <c r="C15" i="33" s="1"/>
  <c r="C16" i="33" s="1"/>
  <c r="C17" i="33" s="1"/>
  <c r="C18" i="33" s="1"/>
  <c r="C19" i="33" s="1"/>
  <c r="C20" i="33" s="1"/>
  <c r="C21" i="33" s="1"/>
  <c r="C5" i="33"/>
  <c r="C6" i="33" s="1"/>
  <c r="C7" i="33" s="1"/>
  <c r="C8" i="33" s="1"/>
  <c r="C9" i="33" s="1"/>
  <c r="I5" i="33"/>
  <c r="I6" i="33" s="1"/>
  <c r="I7" i="33" s="1"/>
  <c r="I8" i="33" s="1"/>
  <c r="I9" i="33" s="1"/>
  <c r="I10" i="33" s="1"/>
  <c r="I11" i="33" s="1"/>
  <c r="I12" i="33" s="1"/>
  <c r="I13" i="33" s="1"/>
  <c r="I14" i="33" s="1"/>
  <c r="I15" i="33" s="1"/>
  <c r="I16" i="33" s="1"/>
  <c r="I17" i="33" s="1"/>
  <c r="I18" i="33" s="1"/>
  <c r="I19" i="33" s="1"/>
  <c r="I20" i="33" s="1"/>
  <c r="I21" i="33" s="1"/>
  <c r="I22" i="33" s="1"/>
  <c r="I23" i="33" s="1"/>
  <c r="I24" i="33" s="1"/>
  <c r="I25" i="33" s="1"/>
  <c r="I26" i="33" s="1"/>
  <c r="I27" i="33" s="1"/>
  <c r="I28" i="33" s="1"/>
  <c r="I29" i="33" s="1"/>
  <c r="I30" i="33" s="1"/>
  <c r="I31" i="33" s="1"/>
  <c r="I32" i="33" s="1"/>
  <c r="I33" i="33" s="1"/>
  <c r="I34" i="33" s="1"/>
  <c r="I35" i="33" s="1"/>
  <c r="I36" i="33" s="1"/>
  <c r="I37" i="33" s="1"/>
  <c r="I5" i="31"/>
  <c r="I6" i="31" s="1"/>
  <c r="I7" i="31" s="1"/>
  <c r="I8" i="31" s="1"/>
  <c r="I9" i="31" s="1"/>
  <c r="I10" i="31" s="1"/>
  <c r="I11" i="31" s="1"/>
  <c r="I12" i="31" s="1"/>
  <c r="I13" i="31" s="1"/>
  <c r="I14" i="31" s="1"/>
  <c r="I15" i="31" s="1"/>
  <c r="I16" i="31" s="1"/>
  <c r="I17" i="31" s="1"/>
  <c r="I18" i="31" s="1"/>
  <c r="I19" i="31" s="1"/>
  <c r="I20" i="31" s="1"/>
  <c r="I21" i="31" s="1"/>
  <c r="I22" i="31" s="1"/>
  <c r="I23" i="31" s="1"/>
  <c r="I24" i="31" s="1"/>
  <c r="I25" i="31" s="1"/>
  <c r="I26" i="31" s="1"/>
  <c r="I27" i="31" s="1"/>
  <c r="I28" i="31" s="1"/>
  <c r="I29" i="31" s="1"/>
  <c r="I30" i="31" s="1"/>
  <c r="I31" i="31" s="1"/>
  <c r="I32" i="31" s="1"/>
  <c r="I33" i="31" s="1"/>
  <c r="I34" i="31" s="1"/>
  <c r="I35" i="31" s="1"/>
  <c r="I36" i="31" s="1"/>
  <c r="I37" i="31" s="1"/>
  <c r="I38" i="31" s="1"/>
  <c r="I39" i="31" s="1"/>
  <c r="I6" i="30"/>
  <c r="I7" i="30" s="1"/>
  <c r="I8" i="30" s="1"/>
  <c r="I9" i="30" s="1"/>
  <c r="I10" i="30" s="1"/>
  <c r="I11" i="30" s="1"/>
  <c r="I12" i="30" s="1"/>
  <c r="I13" i="30" s="1"/>
  <c r="I14" i="30" s="1"/>
  <c r="I15" i="30" s="1"/>
  <c r="I16" i="30" s="1"/>
  <c r="I17" i="30" s="1"/>
  <c r="I18" i="30" s="1"/>
  <c r="I5" i="30"/>
  <c r="C10" i="30"/>
  <c r="C5" i="30"/>
  <c r="C6" i="30" s="1"/>
  <c r="C7" i="30" s="1"/>
  <c r="I7" i="29"/>
  <c r="I8" i="29" s="1"/>
  <c r="I9" i="29" s="1"/>
  <c r="I10" i="29" s="1"/>
  <c r="I11" i="29" s="1"/>
  <c r="I12" i="29" s="1"/>
  <c r="I13" i="29" s="1"/>
  <c r="I14" i="29" s="1"/>
  <c r="I15" i="29" s="1"/>
  <c r="I16" i="29" s="1"/>
  <c r="I17" i="29" s="1"/>
  <c r="I18" i="29" s="1"/>
  <c r="I19" i="29" s="1"/>
  <c r="I20" i="29" s="1"/>
  <c r="I21" i="29" s="1"/>
  <c r="I22" i="29" s="1"/>
  <c r="I23" i="29" s="1"/>
  <c r="I24" i="29" s="1"/>
  <c r="I25" i="29" s="1"/>
  <c r="I26" i="29" s="1"/>
  <c r="I27" i="29" s="1"/>
  <c r="I28" i="29" s="1"/>
  <c r="I29" i="29" s="1"/>
  <c r="I5" i="29"/>
  <c r="K6" i="28" l="1"/>
  <c r="E6" i="28"/>
  <c r="I5" i="28"/>
  <c r="I6" i="28" s="1"/>
  <c r="I7" i="28" s="1"/>
  <c r="I8" i="28" s="1"/>
  <c r="I9" i="28" s="1"/>
  <c r="C5" i="28"/>
  <c r="C6" i="28" s="1"/>
  <c r="C7" i="28" s="1"/>
  <c r="C8" i="28" s="1"/>
  <c r="C9" i="28" s="1"/>
  <c r="I5" i="26"/>
  <c r="I6" i="26" s="1"/>
  <c r="I7" i="26" s="1"/>
  <c r="I8" i="26" s="1"/>
  <c r="I9" i="26" s="1"/>
  <c r="I10" i="26" s="1"/>
  <c r="I11" i="26" s="1"/>
  <c r="I12" i="26" s="1"/>
  <c r="I13" i="26" s="1"/>
  <c r="I14" i="26" s="1"/>
  <c r="I15" i="26" s="1"/>
  <c r="I16" i="26" s="1"/>
  <c r="I17" i="26" s="1"/>
  <c r="I18" i="26" s="1"/>
  <c r="I19" i="26" s="1"/>
  <c r="I20" i="26" s="1"/>
  <c r="I21" i="26" s="1"/>
  <c r="I22" i="26" s="1"/>
  <c r="I23" i="26" s="1"/>
  <c r="I24" i="26" s="1"/>
  <c r="I25" i="26" s="1"/>
  <c r="I26" i="26" s="1"/>
  <c r="I27" i="26" s="1"/>
  <c r="I28" i="26" s="1"/>
  <c r="I29" i="26" s="1"/>
  <c r="I30" i="26" s="1"/>
  <c r="I31" i="26" s="1"/>
  <c r="I32" i="26" s="1"/>
  <c r="I33" i="26" s="1"/>
  <c r="I34" i="26" s="1"/>
  <c r="I35" i="26" s="1"/>
  <c r="I36" i="26" s="1"/>
  <c r="I37" i="26" s="1"/>
  <c r="I38" i="26" s="1"/>
  <c r="I39" i="26" s="1"/>
  <c r="I40" i="26" s="1"/>
  <c r="I41" i="26" s="1"/>
  <c r="I42" i="26" s="1"/>
  <c r="I43" i="26" s="1"/>
  <c r="I44" i="26" s="1"/>
  <c r="I45" i="26" s="1"/>
  <c r="I46" i="26" s="1"/>
  <c r="I47" i="26" s="1"/>
  <c r="C12" i="26"/>
  <c r="C5" i="26"/>
  <c r="C6" i="26" s="1"/>
  <c r="C7" i="26" s="1"/>
  <c r="C8" i="26" s="1"/>
  <c r="I5" i="24"/>
  <c r="I6" i="24" s="1"/>
  <c r="I7" i="24" s="1"/>
  <c r="I8" i="24" s="1"/>
  <c r="I9" i="24" s="1"/>
  <c r="I10" i="24" s="1"/>
  <c r="I11" i="24" s="1"/>
  <c r="I12" i="24" s="1"/>
  <c r="I13" i="24" s="1"/>
  <c r="I14" i="24" s="1"/>
  <c r="I15" i="24" s="1"/>
  <c r="I16" i="24" s="1"/>
  <c r="C9" i="24"/>
  <c r="C10" i="24" s="1"/>
  <c r="C11" i="24" s="1"/>
  <c r="C12" i="24" s="1"/>
  <c r="C13" i="24" s="1"/>
  <c r="C14" i="24" s="1"/>
  <c r="C15" i="24" s="1"/>
  <c r="C5" i="24"/>
  <c r="C6" i="24" s="1"/>
  <c r="C7" i="24" s="1"/>
  <c r="C6" i="23"/>
  <c r="C7" i="23" s="1"/>
  <c r="C8" i="23" s="1"/>
  <c r="I5" i="22"/>
  <c r="I6" i="22" s="1"/>
  <c r="I7" i="22" s="1"/>
  <c r="I8" i="22" s="1"/>
  <c r="I9" i="22" s="1"/>
  <c r="C5" i="22"/>
  <c r="C6" i="22" s="1"/>
  <c r="I5" i="21"/>
  <c r="I6" i="21" s="1"/>
  <c r="I7" i="21" s="1"/>
  <c r="I8" i="21" s="1"/>
  <c r="I9" i="21" s="1"/>
  <c r="I10" i="21" s="1"/>
  <c r="I11" i="21" s="1"/>
  <c r="I12" i="21" s="1"/>
  <c r="I13" i="21" s="1"/>
  <c r="I14" i="21" s="1"/>
  <c r="I15" i="21" s="1"/>
  <c r="I16" i="21" s="1"/>
  <c r="I17" i="21" s="1"/>
  <c r="I18" i="21" s="1"/>
  <c r="I19" i="21" s="1"/>
  <c r="I20" i="21" s="1"/>
  <c r="I21" i="21" s="1"/>
  <c r="I22" i="21" s="1"/>
  <c r="I23" i="21" s="1"/>
  <c r="I24" i="21" s="1"/>
  <c r="I25" i="21" s="1"/>
  <c r="I26" i="21" s="1"/>
  <c r="I27" i="21" s="1"/>
  <c r="I28" i="21" s="1"/>
  <c r="I29" i="21" s="1"/>
  <c r="I30" i="21" s="1"/>
  <c r="I31" i="21" s="1"/>
  <c r="I32" i="21" s="1"/>
  <c r="I33" i="21" s="1"/>
  <c r="I34" i="21" s="1"/>
  <c r="I35" i="21" s="1"/>
  <c r="I36" i="21" s="1"/>
  <c r="I37" i="21" s="1"/>
  <c r="I38" i="21" s="1"/>
  <c r="C32" i="21"/>
  <c r="C33" i="21" s="1"/>
  <c r="C25" i="21"/>
  <c r="I5" i="20"/>
  <c r="I6" i="20" s="1"/>
  <c r="I7" i="20" s="1"/>
  <c r="I8" i="20" s="1"/>
  <c r="C5" i="20" l="1"/>
  <c r="C6" i="20" s="1"/>
  <c r="C7" i="20" s="1"/>
  <c r="C8" i="20" s="1"/>
  <c r="I5" i="18" l="1"/>
  <c r="I6" i="18" s="1"/>
  <c r="I7" i="18" s="1"/>
  <c r="I8" i="18" s="1"/>
  <c r="I9" i="18" s="1"/>
  <c r="I10" i="18" s="1"/>
  <c r="I11" i="18" s="1"/>
  <c r="I12" i="18" s="1"/>
  <c r="I13" i="18" s="1"/>
  <c r="I14" i="18" s="1"/>
  <c r="I15" i="18" s="1"/>
  <c r="I16" i="18" s="1"/>
  <c r="C5" i="18"/>
  <c r="C6" i="18" s="1"/>
  <c r="C7" i="18" s="1"/>
  <c r="C8" i="18" s="1"/>
  <c r="C9" i="18" s="1"/>
  <c r="C10" i="18" s="1"/>
  <c r="C11" i="18" s="1"/>
  <c r="C12" i="18" s="1"/>
  <c r="C13" i="18" s="1"/>
  <c r="C14" i="18" s="1"/>
  <c r="I5" i="16" l="1"/>
  <c r="I6" i="16" s="1"/>
  <c r="I7" i="16" s="1"/>
  <c r="I8" i="16" s="1"/>
  <c r="I9" i="16" s="1"/>
  <c r="I10" i="16" s="1"/>
  <c r="I11" i="16" s="1"/>
  <c r="I12" i="16" s="1"/>
  <c r="C7" i="16"/>
  <c r="C8" i="16" s="1"/>
  <c r="C9" i="16" s="1"/>
  <c r="C5" i="16"/>
  <c r="I5" i="14"/>
  <c r="I6" i="14" s="1"/>
  <c r="I7" i="14" s="1"/>
  <c r="I8" i="14" s="1"/>
  <c r="I9" i="14" s="1"/>
  <c r="I10" i="14" s="1"/>
  <c r="I11" i="14" s="1"/>
  <c r="I12" i="14" s="1"/>
  <c r="I13" i="14" s="1"/>
  <c r="I14" i="14" s="1"/>
  <c r="C7" i="14"/>
  <c r="C8" i="14" s="1"/>
  <c r="I8" i="12" l="1"/>
  <c r="I9" i="12" s="1"/>
  <c r="I10" i="12" s="1"/>
  <c r="I11" i="12" s="1"/>
  <c r="I12" i="12" s="1"/>
  <c r="I13" i="12" s="1"/>
  <c r="I14" i="12" s="1"/>
  <c r="I15" i="12" s="1"/>
  <c r="I16" i="12" s="1"/>
  <c r="I17" i="12" s="1"/>
  <c r="I18" i="12" s="1"/>
  <c r="I19" i="12" s="1"/>
  <c r="I20" i="12" s="1"/>
  <c r="I21" i="12" s="1"/>
  <c r="I22" i="12" s="1"/>
  <c r="I23" i="12" s="1"/>
  <c r="I24" i="12" s="1"/>
  <c r="C8" i="12"/>
  <c r="C9" i="12" s="1"/>
  <c r="C10" i="12" s="1"/>
  <c r="C11" i="12" s="1"/>
  <c r="C12" i="12" s="1"/>
  <c r="C13" i="12" s="1"/>
  <c r="C14" i="12" s="1"/>
  <c r="C15" i="12" s="1"/>
  <c r="C16" i="12" s="1"/>
  <c r="I9" i="11"/>
  <c r="I10" i="11" s="1"/>
  <c r="I11" i="11" s="1"/>
  <c r="I12" i="11" s="1"/>
  <c r="I13" i="11" s="1"/>
  <c r="I14" i="11" s="1"/>
  <c r="I15" i="11" s="1"/>
  <c r="I16" i="11" s="1"/>
  <c r="I17" i="11" s="1"/>
  <c r="I18" i="11" s="1"/>
  <c r="I19" i="11" s="1"/>
  <c r="I20" i="11" s="1"/>
  <c r="I5" i="11"/>
  <c r="I6" i="11" s="1"/>
  <c r="I5" i="9"/>
  <c r="I6" i="9" s="1"/>
  <c r="I7" i="9" s="1"/>
  <c r="I8" i="9" s="1"/>
  <c r="I9" i="9" s="1"/>
  <c r="I10" i="9" s="1"/>
  <c r="I11" i="9" s="1"/>
  <c r="I12" i="9" s="1"/>
  <c r="I13" i="9" s="1"/>
  <c r="C5" i="9"/>
  <c r="C6" i="9" s="1"/>
  <c r="C7" i="9" s="1"/>
  <c r="C8" i="9" s="1"/>
  <c r="C9" i="9" s="1"/>
  <c r="C10" i="9" s="1"/>
  <c r="C11" i="9" s="1"/>
  <c r="C12" i="9" s="1"/>
  <c r="C13" i="9" s="1"/>
  <c r="I5" i="7"/>
  <c r="I6" i="7" s="1"/>
  <c r="I7" i="7" s="1"/>
  <c r="I8" i="7" s="1"/>
  <c r="I9" i="7" s="1"/>
  <c r="I10" i="7" s="1"/>
  <c r="I11" i="7" s="1"/>
  <c r="I12" i="7" s="1"/>
  <c r="I13" i="7" s="1"/>
  <c r="I14" i="7" s="1"/>
  <c r="I15" i="7" s="1"/>
  <c r="I16" i="7" s="1"/>
  <c r="I17" i="7" s="1"/>
  <c r="C9" i="7" l="1"/>
  <c r="C10" i="7" s="1"/>
  <c r="C11" i="7" s="1"/>
  <c r="C12" i="7" s="1"/>
  <c r="C13" i="7" s="1"/>
  <c r="C14" i="7" s="1"/>
  <c r="C5" i="7"/>
  <c r="C6" i="7" s="1"/>
  <c r="C7" i="7" s="1"/>
  <c r="I5" i="5" l="1"/>
  <c r="I6" i="5" s="1"/>
  <c r="I7" i="5" s="1"/>
  <c r="I8" i="5" s="1"/>
  <c r="I9" i="5" s="1"/>
  <c r="I10" i="5" s="1"/>
  <c r="I11" i="5" s="1"/>
  <c r="I12" i="5" s="1"/>
  <c r="I13" i="5" s="1"/>
  <c r="I14" i="5" s="1"/>
  <c r="I15" i="5" s="1"/>
  <c r="I16" i="5" s="1"/>
  <c r="I17" i="5" s="1"/>
  <c r="C9" i="5" l="1"/>
  <c r="C10" i="5" s="1"/>
  <c r="C11" i="5" s="1"/>
  <c r="C12" i="5" s="1"/>
  <c r="C13" i="5" s="1"/>
  <c r="C14" i="5" s="1"/>
  <c r="C15" i="5" s="1"/>
  <c r="C5" i="5"/>
  <c r="C6" i="5" s="1"/>
  <c r="C7" i="5" s="1"/>
</calcChain>
</file>

<file path=xl/sharedStrings.xml><?xml version="1.0" encoding="utf-8"?>
<sst xmlns="http://schemas.openxmlformats.org/spreadsheetml/2006/main" count="2384" uniqueCount="904">
  <si>
    <t xml:space="preserve">No dan Tgl SK Kumuh Terakhir </t>
  </si>
  <si>
    <t>10-15 Ha</t>
  </si>
  <si>
    <t>RPJMN</t>
  </si>
  <si>
    <t xml:space="preserve">Lokasi Kawasan Kumuh </t>
  </si>
  <si>
    <t>Kab/ Kota</t>
  </si>
  <si>
    <t xml:space="preserve">CAPAIAN PENANGANAN KUMUH TAHUN 2015 (HA) </t>
  </si>
  <si>
    <t xml:space="preserve">CAPAIAN PENANGANAN KUMUH TAHUN 2016 (HA) </t>
  </si>
  <si>
    <t xml:space="preserve">CAPAIAN PENANGANAN KUMUH TAHUN 2017 (HA) </t>
  </si>
  <si>
    <t xml:space="preserve">CAPAIAN PENANGANAN KUMUH TAHUN 2018 (HA) </t>
  </si>
  <si>
    <t>Karangasem Utara</t>
  </si>
  <si>
    <t>Klidang Lor</t>
  </si>
  <si>
    <t>Klidang Wetan</t>
  </si>
  <si>
    <t>Slatak</t>
  </si>
  <si>
    <t>Solokan</t>
  </si>
  <si>
    <t>Denasri Wetan 1</t>
  </si>
  <si>
    <t>Denasri Wetan 2</t>
  </si>
  <si>
    <t>Denasri Wetan 3</t>
  </si>
  <si>
    <t>Denasri Wetan 4</t>
  </si>
  <si>
    <t>Kalibeluk</t>
  </si>
  <si>
    <t>Lebo</t>
  </si>
  <si>
    <t>No</t>
  </si>
  <si>
    <t xml:space="preserve">No. 050/495/2014 tgl 9 September 2014 </t>
  </si>
  <si>
    <t xml:space="preserve">Karangasem Selatan </t>
  </si>
  <si>
    <t>Karangasem Selatan</t>
  </si>
  <si>
    <t>Denasri Kulon</t>
  </si>
  <si>
    <t xml:space="preserve">Denasri Wetan </t>
  </si>
  <si>
    <t xml:space="preserve">No </t>
  </si>
  <si>
    <t xml:space="preserve">PROYEKSI CAPAIAN PENANGANAN KUMUH TAHUN 2019 (HA) </t>
  </si>
  <si>
    <t>Kab Batang</t>
  </si>
  <si>
    <t>LUASAN SK KAWASAN KUMUH OLEH BUPATI/ WALIKOTA</t>
  </si>
  <si>
    <t xml:space="preserve">FORM PEMANTAUAN RENCANA KERJA DAN TINDAK LANJUT </t>
  </si>
  <si>
    <t>A.</t>
  </si>
  <si>
    <t xml:space="preserve">FORM MONITORING DAN EVALUASI DALAM KEGIATAN PENANGANAN </t>
  </si>
  <si>
    <t>KAWASAN KUMUH PERKOTAAN</t>
  </si>
  <si>
    <t xml:space="preserve">KABUPATEN/ KOTA </t>
  </si>
  <si>
    <t>:</t>
  </si>
  <si>
    <t>NO</t>
  </si>
  <si>
    <t>URAIAN</t>
  </si>
  <si>
    <t xml:space="preserve">KETERANGAN </t>
  </si>
  <si>
    <t>Ada</t>
  </si>
  <si>
    <t>Tidak</t>
  </si>
  <si>
    <t>1.</t>
  </si>
  <si>
    <t xml:space="preserve">Penyusunan Baseline berdasar luasan di SK Kumuh </t>
  </si>
  <si>
    <t xml:space="preserve">2. </t>
  </si>
  <si>
    <t xml:space="preserve">Perhitungan pengurangan luasan kumuh </t>
  </si>
  <si>
    <t xml:space="preserve">3. </t>
  </si>
  <si>
    <t>Target dan Strategi Pengurangan Luasan Kumuh</t>
  </si>
  <si>
    <t xml:space="preserve">4. </t>
  </si>
  <si>
    <t xml:space="preserve">Ketersediaan Rencana Investasi dan Pembiayaan Penanganan Kawasan Permukiman Kumuh </t>
  </si>
  <si>
    <t>5.</t>
  </si>
  <si>
    <r>
      <t xml:space="preserve">Koordinasi dan Penetapan Pendanaan Penanganan Kumuh dengan berbagai </t>
    </r>
    <r>
      <rPr>
        <i/>
        <sz val="11"/>
        <color rgb="FF000000"/>
        <rFont val="Cambria"/>
        <family val="1"/>
        <scheme val="major"/>
      </rPr>
      <t>stakeholders</t>
    </r>
    <r>
      <rPr>
        <sz val="11"/>
        <color rgb="FF000000"/>
        <rFont val="Cambria"/>
        <family val="1"/>
        <scheme val="major"/>
      </rPr>
      <t xml:space="preserve"> terkait</t>
    </r>
  </si>
  <si>
    <t>Cilacap RW 3</t>
  </si>
  <si>
    <t>Donan RW 22</t>
  </si>
  <si>
    <t>Donan RW 20,21</t>
  </si>
  <si>
    <t>Karang takun RW 5</t>
  </si>
  <si>
    <t>Sidakaya RW 10</t>
  </si>
  <si>
    <t>Sidakaya RW 2</t>
  </si>
  <si>
    <t>Sidakaya RW 5</t>
  </si>
  <si>
    <t>Sidakaya RW 9</t>
  </si>
  <si>
    <t>Sidakaya RW 15</t>
  </si>
  <si>
    <t>Tambak Reja RW 5</t>
  </si>
  <si>
    <t>Tegalreja</t>
  </si>
  <si>
    <t>No. 663/514/25/tahun 2014 tgl 20 November 2014</t>
  </si>
  <si>
    <t>PIC</t>
  </si>
  <si>
    <t>v</t>
  </si>
  <si>
    <t>DISPERAKIM</t>
  </si>
  <si>
    <t>TARGET PENYELESAIAN</t>
  </si>
  <si>
    <t>Ex.</t>
  </si>
  <si>
    <t>DOKUMEN A</t>
  </si>
  <si>
    <t>Mei '2019</t>
  </si>
  <si>
    <t>Proses</t>
  </si>
  <si>
    <t>STATUS DATA</t>
  </si>
  <si>
    <t>KEGIATAN</t>
  </si>
  <si>
    <t>a. Colecting Data</t>
  </si>
  <si>
    <t>b. Entry Data</t>
  </si>
  <si>
    <t xml:space="preserve">c. Baseline by name by adress </t>
  </si>
  <si>
    <t>Keterangan :</t>
  </si>
  <si>
    <t>CONTOH PENGISIAN FORM</t>
  </si>
  <si>
    <t>6.</t>
  </si>
  <si>
    <t>Proyeksi Penuntasan Kumuh tahun 2019 sesuai dengan target RPJMN</t>
  </si>
  <si>
    <t>7.</t>
  </si>
  <si>
    <t>Proyeksi Penuntasan Kumuh tahun 2023 sesuai dengan target RPJMD Prov. JATENG</t>
  </si>
  <si>
    <t>KEBUTUHAN DATA</t>
  </si>
  <si>
    <t>PENGSIAN FORM DISESUAIKAN DENGAN DATA YANG TERLAMPIR</t>
  </si>
  <si>
    <t>Cilacap</t>
  </si>
  <si>
    <t>Donan</t>
  </si>
  <si>
    <t>Karang Talun</t>
  </si>
  <si>
    <t>Menganti</t>
  </si>
  <si>
    <t>Sidakaya</t>
  </si>
  <si>
    <t>Tambakreja</t>
  </si>
  <si>
    <t>Tritih Wetan</t>
  </si>
  <si>
    <t>Berkoh</t>
  </si>
  <si>
    <t>Karangwangkal</t>
  </si>
  <si>
    <t>Kedungwuluh</t>
  </si>
  <si>
    <t>Kranji</t>
  </si>
  <si>
    <t>Mersi</t>
  </si>
  <si>
    <t>Purwokerto lor</t>
  </si>
  <si>
    <t>Purwokerto Wetan</t>
  </si>
  <si>
    <t>Desa Sokaraja Kidul</t>
  </si>
  <si>
    <t>Grendeng</t>
  </si>
  <si>
    <t>Bancarkembar</t>
  </si>
  <si>
    <t>SK No 050/1444/2014 tgl 13 Desember 2014</t>
  </si>
  <si>
    <t>Purbalingga Wetan</t>
  </si>
  <si>
    <t>Purbalingga Lor</t>
  </si>
  <si>
    <t>Purbalingga Kidul</t>
  </si>
  <si>
    <t>Kembaran Kulon</t>
  </si>
  <si>
    <t>Kandanggampang</t>
  </si>
  <si>
    <t>Kab Purbalingga</t>
  </si>
  <si>
    <t>SK No. 643/351 TAHUN 2015 tanggal 15 Desember 2014</t>
  </si>
  <si>
    <t>Kab Banyumas</t>
  </si>
  <si>
    <t>Kab Banjarnegara</t>
  </si>
  <si>
    <t xml:space="preserve">Sokanandi </t>
  </si>
  <si>
    <t xml:space="preserve">Parakancanggah </t>
  </si>
  <si>
    <t>Krandegan</t>
  </si>
  <si>
    <t>Kutabanjarnegara</t>
  </si>
  <si>
    <t xml:space="preserve">Semarang </t>
  </si>
  <si>
    <t xml:space="preserve">Karangtengah </t>
  </si>
  <si>
    <t>Semampir</t>
  </si>
  <si>
    <t xml:space="preserve">Wangon </t>
  </si>
  <si>
    <t>Argasoka</t>
  </si>
  <si>
    <t>No. 058/1218 Tahun 2016 (SK Perubahan)</t>
  </si>
  <si>
    <t xml:space="preserve">Kalibenda </t>
  </si>
  <si>
    <t xml:space="preserve">Parakancanggah RT.02, RT.03/RW.11 </t>
  </si>
  <si>
    <t>Parakancanggah RT.02,01/RW.10</t>
  </si>
  <si>
    <t>Rejasa</t>
  </si>
  <si>
    <t>Kenteng</t>
  </si>
  <si>
    <t>Petambakan</t>
  </si>
  <si>
    <t>Pucang</t>
  </si>
  <si>
    <t>Purwareja</t>
  </si>
  <si>
    <t>Klampok</t>
  </si>
  <si>
    <t>Kab Kebumen</t>
  </si>
  <si>
    <t xml:space="preserve">Gombong </t>
  </si>
  <si>
    <t>Wonokriyo</t>
  </si>
  <si>
    <t>Plarangan</t>
  </si>
  <si>
    <t>Karanganyar</t>
  </si>
  <si>
    <t>Candi</t>
  </si>
  <si>
    <t>Panjer</t>
  </si>
  <si>
    <t>Kawedusan</t>
  </si>
  <si>
    <t>Bumirejo</t>
  </si>
  <si>
    <t>Kutosari</t>
  </si>
  <si>
    <t>Selang</t>
  </si>
  <si>
    <t>Tamanwinangun</t>
  </si>
  <si>
    <t>Kebumen</t>
  </si>
  <si>
    <t>Gemeksekti</t>
  </si>
  <si>
    <t>SK No. 663/563/KEP/2014 tanggal 1 oktober 2014</t>
  </si>
  <si>
    <t>Kuwarisan</t>
  </si>
  <si>
    <t>Kutowinangun</t>
  </si>
  <si>
    <t>Lundong</t>
  </si>
  <si>
    <t>Mekarsari</t>
  </si>
  <si>
    <t>Tersobo</t>
  </si>
  <si>
    <t>Prembun</t>
  </si>
  <si>
    <t>Bagung</t>
  </si>
  <si>
    <t>Kabekelan</t>
  </si>
  <si>
    <t>Kab Cilacap</t>
  </si>
  <si>
    <t>Kab Purworejo</t>
  </si>
  <si>
    <t>SK No. 188.4/570/2014 tgl 20 Oktober 2014</t>
  </si>
  <si>
    <t xml:space="preserve">Kutoarjo </t>
  </si>
  <si>
    <t>Bandung</t>
  </si>
  <si>
    <t xml:space="preserve">Semawung Daleman </t>
  </si>
  <si>
    <t>Bayem</t>
  </si>
  <si>
    <t xml:space="preserve">Katerban </t>
  </si>
  <si>
    <t>Pangenrejo</t>
  </si>
  <si>
    <t>Mranti</t>
  </si>
  <si>
    <t>Baledono</t>
  </si>
  <si>
    <t>Purworejo</t>
  </si>
  <si>
    <t xml:space="preserve">Keseneng </t>
  </si>
  <si>
    <t xml:space="preserve">Pangenjurutengah </t>
  </si>
  <si>
    <t>Kab Wonosobo</t>
  </si>
  <si>
    <t>No.653/247/2014 tgl 11 Agustus 2014</t>
  </si>
  <si>
    <t>Jaraksari</t>
  </si>
  <si>
    <t>Sambek</t>
  </si>
  <si>
    <t>Mlipak</t>
  </si>
  <si>
    <t>Longkrang</t>
  </si>
  <si>
    <t>Sumberan Barat</t>
  </si>
  <si>
    <t>Puntuk</t>
  </si>
  <si>
    <t>Kliwonan</t>
  </si>
  <si>
    <t xml:space="preserve">No. 188.45/498/KEP/25/2014 tgl 8 Desember 2014    </t>
  </si>
  <si>
    <t>Cikalan</t>
  </si>
  <si>
    <t>Soka</t>
  </si>
  <si>
    <t>Sempon</t>
  </si>
  <si>
    <t>Pandansari</t>
  </si>
  <si>
    <t>Semawe</t>
  </si>
  <si>
    <t>Tegal Arum</t>
  </si>
  <si>
    <t>Kab. Magelang</t>
  </si>
  <si>
    <t>Secang</t>
  </si>
  <si>
    <t>Jayan</t>
  </si>
  <si>
    <t>Kembangan</t>
  </si>
  <si>
    <t>Kab Boyolali</t>
  </si>
  <si>
    <t xml:space="preserve">No. 662.1/324/2017 30 Mei 2017 </t>
  </si>
  <si>
    <t xml:space="preserve">Karanggeneng </t>
  </si>
  <si>
    <t xml:space="preserve">Banaran </t>
  </si>
  <si>
    <t xml:space="preserve">Karanggeneng  </t>
  </si>
  <si>
    <t xml:space="preserve">Doplang </t>
  </si>
  <si>
    <t>Teras</t>
  </si>
  <si>
    <t>Tegalrejo</t>
  </si>
  <si>
    <t xml:space="preserve">Jatirejo </t>
  </si>
  <si>
    <t xml:space="preserve">Karangduren </t>
  </si>
  <si>
    <t xml:space="preserve">Kuwiran </t>
  </si>
  <si>
    <t xml:space="preserve">Banyudono </t>
  </si>
  <si>
    <t xml:space="preserve">Ngesrep </t>
  </si>
  <si>
    <t xml:space="preserve">Gagaksipat </t>
  </si>
  <si>
    <t xml:space="preserve">Donohudan </t>
  </si>
  <si>
    <t>Sawahan</t>
  </si>
  <si>
    <t xml:space="preserve">Giriroto </t>
  </si>
  <si>
    <t>No. 050/373/2014 tgl 10 Oktober 2014</t>
  </si>
  <si>
    <t xml:space="preserve">Bareng Lor </t>
  </si>
  <si>
    <t xml:space="preserve">Belangwetan </t>
  </si>
  <si>
    <t>Bareng</t>
  </si>
  <si>
    <t xml:space="preserve">Kabupaten </t>
  </si>
  <si>
    <t>Tonggalan</t>
  </si>
  <si>
    <t xml:space="preserve">Gayamprit  </t>
  </si>
  <si>
    <t xml:space="preserve">Jetis  </t>
  </si>
  <si>
    <t xml:space="preserve">Karanglo  </t>
  </si>
  <si>
    <t xml:space="preserve">Merbung  </t>
  </si>
  <si>
    <t xml:space="preserve">Tegalyoso  </t>
  </si>
  <si>
    <t xml:space="preserve">Sabrang </t>
  </si>
  <si>
    <t>Kab. Klaten</t>
  </si>
  <si>
    <t>Kebondalem Kidul</t>
  </si>
  <si>
    <t>Bugisan</t>
  </si>
  <si>
    <t>Kab Sukoharjo</t>
  </si>
  <si>
    <t>Talang</t>
  </si>
  <si>
    <t>Ngenden</t>
  </si>
  <si>
    <t>Pondongan</t>
  </si>
  <si>
    <t>Sanggrahan</t>
  </si>
  <si>
    <t>Purwogondo</t>
  </si>
  <si>
    <t>Tegalsari</t>
  </si>
  <si>
    <t>Sonorejo</t>
  </si>
  <si>
    <t>Bakrejo dan Ngemplak</t>
  </si>
  <si>
    <t>Kebonwetan</t>
  </si>
  <si>
    <t>Bulakan</t>
  </si>
  <si>
    <t>Jogodoyoh</t>
  </si>
  <si>
    <t>Klaseman</t>
  </si>
  <si>
    <t>Sayegan</t>
  </si>
  <si>
    <t>No. 663/1069/2016 tgl 21 Desember 2016 (SK Perubahan)</t>
  </si>
  <si>
    <t>Kab Wonogiri</t>
  </si>
  <si>
    <t>SK No. 305 tahun 2014   tgl 18 Juli 2014</t>
  </si>
  <si>
    <t xml:space="preserve">Brajan </t>
  </si>
  <si>
    <t xml:space="preserve">Krisak Wetan </t>
  </si>
  <si>
    <t xml:space="preserve">Wonokarto </t>
  </si>
  <si>
    <t xml:space="preserve">Giritirto </t>
  </si>
  <si>
    <t xml:space="preserve">Kedungringin </t>
  </si>
  <si>
    <t>Kaliancar</t>
  </si>
  <si>
    <t>Singodutan</t>
  </si>
  <si>
    <t>Wonokarto</t>
  </si>
  <si>
    <t>Giritirto</t>
  </si>
  <si>
    <t>Giripurwo</t>
  </si>
  <si>
    <t>Baturetno</t>
  </si>
  <si>
    <t>SK NO.640/689 Th 2015 tgl.11 Maret 2015 (SK Perubahan)</t>
  </si>
  <si>
    <t xml:space="preserve">Bandarharjo </t>
  </si>
  <si>
    <t xml:space="preserve">K aliwuluh </t>
  </si>
  <si>
    <t xml:space="preserve">Sembungan </t>
  </si>
  <si>
    <t xml:space="preserve">Manggis </t>
  </si>
  <si>
    <t xml:space="preserve">Kemiri </t>
  </si>
  <si>
    <t xml:space="preserve">Jetis </t>
  </si>
  <si>
    <t xml:space="preserve">Jaten </t>
  </si>
  <si>
    <t xml:space="preserve">Jumok </t>
  </si>
  <si>
    <t xml:space="preserve">Daleman </t>
  </si>
  <si>
    <t xml:space="preserve">Gulonan </t>
  </si>
  <si>
    <t xml:space="preserve">Sobayan </t>
  </si>
  <si>
    <t xml:space="preserve">Lalung </t>
  </si>
  <si>
    <t xml:space="preserve">Pule </t>
  </si>
  <si>
    <t xml:space="preserve">Bodeyan </t>
  </si>
  <si>
    <t xml:space="preserve">Karan </t>
  </si>
  <si>
    <t xml:space="preserve">Pelet </t>
  </si>
  <si>
    <t xml:space="preserve">Karanganyar </t>
  </si>
  <si>
    <t xml:space="preserve">Derman </t>
  </si>
  <si>
    <t xml:space="preserve">Titang </t>
  </si>
  <si>
    <t xml:space="preserve">Kaling </t>
  </si>
  <si>
    <t xml:space="preserve">Pepe </t>
  </si>
  <si>
    <t xml:space="preserve">Bolon </t>
  </si>
  <si>
    <t xml:space="preserve">Bangsan </t>
  </si>
  <si>
    <t>Kab Karanganyar</t>
  </si>
  <si>
    <t>Manggal kidul</t>
  </si>
  <si>
    <t>Jagatan</t>
  </si>
  <si>
    <t>Karangmanis</t>
  </si>
  <si>
    <t>Banjardawa</t>
  </si>
  <si>
    <t>Randusari</t>
  </si>
  <si>
    <t>Kaliwuluh Lor</t>
  </si>
  <si>
    <t>Kaliwuluh Kidul</t>
  </si>
  <si>
    <t>Sembungan</t>
  </si>
  <si>
    <t>Manggis</t>
  </si>
  <si>
    <t>Beji Tengah</t>
  </si>
  <si>
    <t>Beji Kulon</t>
  </si>
  <si>
    <t>Kemiri</t>
  </si>
  <si>
    <t>Jetis</t>
  </si>
  <si>
    <t>Jaten</t>
  </si>
  <si>
    <t>Jumok</t>
  </si>
  <si>
    <t>Daleman</t>
  </si>
  <si>
    <t>Gulonan</t>
  </si>
  <si>
    <t>Sobayan</t>
  </si>
  <si>
    <t>Ledok</t>
  </si>
  <si>
    <t>Ngaliyan</t>
  </si>
  <si>
    <t>Pule</t>
  </si>
  <si>
    <t>Bodeyan</t>
  </si>
  <si>
    <t>Karan</t>
  </si>
  <si>
    <t>Pelet</t>
  </si>
  <si>
    <t>Derman</t>
  </si>
  <si>
    <t>Titang</t>
  </si>
  <si>
    <t>Kaling</t>
  </si>
  <si>
    <t>Pepe</t>
  </si>
  <si>
    <t>Kuncen</t>
  </si>
  <si>
    <t>Bolon</t>
  </si>
  <si>
    <t>Bangsan</t>
  </si>
  <si>
    <t>Tawangmangu</t>
  </si>
  <si>
    <t>Pancot</t>
  </si>
  <si>
    <t>Kab Sragen</t>
  </si>
  <si>
    <t>No. 648/287/002/2014 tgl 1 september 2014</t>
  </si>
  <si>
    <t>Sragen wetan</t>
  </si>
  <si>
    <t>Sragen tengah</t>
  </si>
  <si>
    <t>Bangunrejo</t>
  </si>
  <si>
    <t>Sragen Widoro</t>
  </si>
  <si>
    <t>Teguhan</t>
  </si>
  <si>
    <t>Gerdu</t>
  </si>
  <si>
    <t>Sragen Manggis</t>
  </si>
  <si>
    <t>Tlebengan</t>
  </si>
  <si>
    <t>Kab. Grobogan</t>
  </si>
  <si>
    <t>No. 050/482/2014 tgl 30 agustus 2014</t>
  </si>
  <si>
    <t>Desa Kuripan</t>
  </si>
  <si>
    <t>Desa Karanganyar</t>
  </si>
  <si>
    <t>Kelurahan Danyang</t>
  </si>
  <si>
    <t>Kelurahan Kalongan</t>
  </si>
  <si>
    <t>Kelurahan Purwodadi</t>
  </si>
  <si>
    <t>Desa Godong</t>
  </si>
  <si>
    <t>Desa Bugel</t>
  </si>
  <si>
    <t>Desa Kethitang</t>
  </si>
  <si>
    <t>Desa Gubug</t>
  </si>
  <si>
    <t>Desa Kuwaron</t>
  </si>
  <si>
    <t>Desa Pranten</t>
  </si>
  <si>
    <t>Desa Kemiri</t>
  </si>
  <si>
    <t>Desa Klampok</t>
  </si>
  <si>
    <t>Desa Getasrejo</t>
  </si>
  <si>
    <t>Desa Menduran</t>
  </si>
  <si>
    <t>Kelurahan Kunden</t>
  </si>
  <si>
    <t>Kelurahan Wirosari</t>
  </si>
  <si>
    <t>Kab Blora</t>
  </si>
  <si>
    <t>Tempelan</t>
  </si>
  <si>
    <t>Kunden</t>
  </si>
  <si>
    <t>Kauman</t>
  </si>
  <si>
    <t>Kedungjenar</t>
  </si>
  <si>
    <t>Bangkle</t>
  </si>
  <si>
    <t>Beran</t>
  </si>
  <si>
    <t>Karangjati</t>
  </si>
  <si>
    <t>Cepu</t>
  </si>
  <si>
    <t>Balun</t>
  </si>
  <si>
    <t>Tambakromo</t>
  </si>
  <si>
    <t>Kunduran</t>
  </si>
  <si>
    <t>Ngawen</t>
  </si>
  <si>
    <t>Pilang</t>
  </si>
  <si>
    <t>Kab Rembang</t>
  </si>
  <si>
    <t>Tanjungsari</t>
  </si>
  <si>
    <t>Pasarbanggi</t>
  </si>
  <si>
    <t>Padaran</t>
  </si>
  <si>
    <t>Dorokandang</t>
  </si>
  <si>
    <t>Ngemplak</t>
  </si>
  <si>
    <t>Soditan</t>
  </si>
  <si>
    <t>Babagan</t>
  </si>
  <si>
    <t>Tritunggal</t>
  </si>
  <si>
    <t xml:space="preserve">Kragan </t>
  </si>
  <si>
    <t>Karangharjo</t>
  </si>
  <si>
    <t>Tegalmulyo</t>
  </si>
  <si>
    <t>Pamotan</t>
  </si>
  <si>
    <t>Sidorejo</t>
  </si>
  <si>
    <t>Kab. Pati</t>
  </si>
  <si>
    <t xml:space="preserve">Bajo </t>
  </si>
  <si>
    <t xml:space="preserve">Pabrik Padi </t>
  </si>
  <si>
    <t xml:space="preserve">Bendarwetan </t>
  </si>
  <si>
    <t xml:space="preserve">Kenginan </t>
  </si>
  <si>
    <t xml:space="preserve">Kebonsawahan </t>
  </si>
  <si>
    <t xml:space="preserve">Pajeksan </t>
  </si>
  <si>
    <t xml:space="preserve">Kliten </t>
  </si>
  <si>
    <t xml:space="preserve">Bulumanis Lor </t>
  </si>
  <si>
    <t xml:space="preserve">Bulumanis Kidul </t>
  </si>
  <si>
    <t xml:space="preserve">Cebolek Kidul </t>
  </si>
  <si>
    <t>Sekarjalak</t>
  </si>
  <si>
    <t xml:space="preserve">Sleko </t>
  </si>
  <si>
    <t>Puri</t>
  </si>
  <si>
    <t xml:space="preserve">Winong </t>
  </si>
  <si>
    <t xml:space="preserve">Panjunan </t>
  </si>
  <si>
    <t>Sambiroto</t>
  </si>
  <si>
    <t xml:space="preserve">Margomulyo </t>
  </si>
  <si>
    <t>SK Bupati No. 050/1783 Tahun 2017 (perubahan )</t>
  </si>
  <si>
    <t>Bajomulyo</t>
  </si>
  <si>
    <t>Kudukeras</t>
  </si>
  <si>
    <t>Bendar</t>
  </si>
  <si>
    <t>Growong Lor</t>
  </si>
  <si>
    <t>Kebonsawahan</t>
  </si>
  <si>
    <t>Doropayung</t>
  </si>
  <si>
    <t>Bulumanis Lor</t>
  </si>
  <si>
    <t>Bulumanis Kidul</t>
  </si>
  <si>
    <t>Panjunan</t>
  </si>
  <si>
    <t>Margomulyo</t>
  </si>
  <si>
    <t xml:space="preserve">Pecangaan </t>
  </si>
  <si>
    <t>Banyutowo</t>
  </si>
  <si>
    <t>Puncel</t>
  </si>
  <si>
    <t>Kayen</t>
  </si>
  <si>
    <t>Kab. Kudus</t>
  </si>
  <si>
    <t xml:space="preserve">Gondangmanis </t>
  </si>
  <si>
    <t xml:space="preserve">Getassrabi </t>
  </si>
  <si>
    <t xml:space="preserve">Jetiskapuan </t>
  </si>
  <si>
    <t xml:space="preserve">Loram Kulon </t>
  </si>
  <si>
    <t xml:space="preserve">Loram Wetan </t>
  </si>
  <si>
    <t xml:space="preserve">Ploso </t>
  </si>
  <si>
    <t xml:space="preserve">Bakalankrapyak </t>
  </si>
  <si>
    <t xml:space="preserve">Sunggingan </t>
  </si>
  <si>
    <t xml:space="preserve">Gulang </t>
  </si>
  <si>
    <t xml:space="preserve">Jojo </t>
  </si>
  <si>
    <t xml:space="preserve">Kirig </t>
  </si>
  <si>
    <t xml:space="preserve">Temulus </t>
  </si>
  <si>
    <t>KEDUNG DOWO</t>
  </si>
  <si>
    <t>WERGU WETAN</t>
  </si>
  <si>
    <t>MLATI NOROWITO</t>
  </si>
  <si>
    <t>MLATI LOR</t>
  </si>
  <si>
    <t>BURIKAN</t>
  </si>
  <si>
    <t>TANJUNG KARANG</t>
  </si>
  <si>
    <t>PURWOREJO</t>
  </si>
  <si>
    <t>BAE</t>
  </si>
  <si>
    <t xml:space="preserve">Nomor 653/60.1/2017 tangal 1 Maret 2017 </t>
  </si>
  <si>
    <t>Cendono</t>
  </si>
  <si>
    <t>Kajar</t>
  </si>
  <si>
    <t>Kadangmas</t>
  </si>
  <si>
    <t>Lau</t>
  </si>
  <si>
    <t>Margorejo</t>
  </si>
  <si>
    <t>Piji</t>
  </si>
  <si>
    <t>Puyoh</t>
  </si>
  <si>
    <t>Rejosari</t>
  </si>
  <si>
    <t>Sarnirejo</t>
  </si>
  <si>
    <t>Soco</t>
  </si>
  <si>
    <t>Getassrabi</t>
  </si>
  <si>
    <t>Gondorsari</t>
  </si>
  <si>
    <t>Klumpit</t>
  </si>
  <si>
    <t>Jatikulon</t>
  </si>
  <si>
    <t>Jatiwetan</t>
  </si>
  <si>
    <t>Jepangpakis</t>
  </si>
  <si>
    <t>Jetiskapuan</t>
  </si>
  <si>
    <t>Loram Kulon</t>
  </si>
  <si>
    <t xml:space="preserve">Megawon </t>
  </si>
  <si>
    <t xml:space="preserve">Ngembal Kulon </t>
  </si>
  <si>
    <t xml:space="preserve">Pasuruhan Lor </t>
  </si>
  <si>
    <t>Ploso</t>
  </si>
  <si>
    <t xml:space="preserve">Tumpangkrasak </t>
  </si>
  <si>
    <t xml:space="preserve">Bulungcangkring </t>
  </si>
  <si>
    <t>Hadipolo</t>
  </si>
  <si>
    <t>Pladen</t>
  </si>
  <si>
    <t>Bangkalankrapyak</t>
  </si>
  <si>
    <t>Garung Lor</t>
  </si>
  <si>
    <t>Kaliwungu</t>
  </si>
  <si>
    <t>Kedungdowo</t>
  </si>
  <si>
    <t xml:space="preserve">Mijen </t>
  </si>
  <si>
    <t xml:space="preserve">Prambatan Kidul </t>
  </si>
  <si>
    <t xml:space="preserve">Prambatan Lor </t>
  </si>
  <si>
    <t xml:space="preserve">Demangan </t>
  </si>
  <si>
    <t xml:space="preserve">Demaan </t>
  </si>
  <si>
    <t>Janggalan</t>
  </si>
  <si>
    <t>Ngangguk</t>
  </si>
  <si>
    <t>Rendeng</t>
  </si>
  <si>
    <t>Sunggingan</t>
  </si>
  <si>
    <t>Jojo</t>
  </si>
  <si>
    <t xml:space="preserve">Kiring </t>
  </si>
  <si>
    <t xml:space="preserve">Payaman </t>
  </si>
  <si>
    <t>Temulus</t>
  </si>
  <si>
    <t xml:space="preserve">Karangrowo </t>
  </si>
  <si>
    <t>Larikrejo</t>
  </si>
  <si>
    <t xml:space="preserve">Ngemplak </t>
  </si>
  <si>
    <t>Terangmas</t>
  </si>
  <si>
    <t>Kab Jepara</t>
  </si>
  <si>
    <t xml:space="preserve">Bulu </t>
  </si>
  <si>
    <t>No. 055/333 tahun 2014 tgl 24 Desember 2014</t>
  </si>
  <si>
    <t>Jobokuto</t>
  </si>
  <si>
    <t>Karangkebagusan</t>
  </si>
  <si>
    <t>Ujungbatu</t>
  </si>
  <si>
    <t>Demaan</t>
  </si>
  <si>
    <t>Kab Demak</t>
  </si>
  <si>
    <t>Kalikondang</t>
  </si>
  <si>
    <t>No. 475.26/319/2016 tgl 18 Oktober 2016 SK Perubahan</t>
  </si>
  <si>
    <t>Donorojo</t>
  </si>
  <si>
    <t>Bintoro</t>
  </si>
  <si>
    <t xml:space="preserve">Bintoro </t>
  </si>
  <si>
    <t>Tempuran</t>
  </si>
  <si>
    <t>Kedondong</t>
  </si>
  <si>
    <t>Sedo</t>
  </si>
  <si>
    <t>Mulyorejo</t>
  </si>
  <si>
    <t>Turirejo</t>
  </si>
  <si>
    <t>Raji</t>
  </si>
  <si>
    <t>Sriwulan</t>
  </si>
  <si>
    <t>Sayung</t>
  </si>
  <si>
    <t>Purwosari</t>
  </si>
  <si>
    <t>Sidogemah</t>
  </si>
  <si>
    <t>Brumbung</t>
  </si>
  <si>
    <t>Kembangarum</t>
  </si>
  <si>
    <t>Batusari</t>
  </si>
  <si>
    <t>Kebonbatur</t>
  </si>
  <si>
    <t xml:space="preserve">Kadilangu </t>
  </si>
  <si>
    <t>Bango</t>
  </si>
  <si>
    <t>Kab Semarang</t>
  </si>
  <si>
    <t>No. 050/0522/2014 tgl 12 agustus 2014</t>
  </si>
  <si>
    <t>ds. Mluweh</t>
  </si>
  <si>
    <t>ds kawengen</t>
  </si>
  <si>
    <t>ds kalikayen</t>
  </si>
  <si>
    <t>kel gedanganak</t>
  </si>
  <si>
    <t>kel kupang</t>
  </si>
  <si>
    <t>kel tambakboyo</t>
  </si>
  <si>
    <t>kel bandungan</t>
  </si>
  <si>
    <t>ds penawangan</t>
  </si>
  <si>
    <t>ds candirejo</t>
  </si>
  <si>
    <t>ds wonoyoso</t>
  </si>
  <si>
    <t>ds jatirunggo</t>
  </si>
  <si>
    <t>ds pringsari</t>
  </si>
  <si>
    <t>ds wonorejo</t>
  </si>
  <si>
    <t>ds gondoriyo</t>
  </si>
  <si>
    <t>kel karangjati</t>
  </si>
  <si>
    <t>Kab Temanggung</t>
  </si>
  <si>
    <t>SK No. 663/250/2017 tgl 23 April 2017 (SK Perubahan)</t>
  </si>
  <si>
    <t>Jampirejo</t>
  </si>
  <si>
    <t>Butuh</t>
  </si>
  <si>
    <t>Jampiroso</t>
  </si>
  <si>
    <t>Temanggung II</t>
  </si>
  <si>
    <t>Temanggung I</t>
  </si>
  <si>
    <t>Parakan Wetan</t>
  </si>
  <si>
    <t>Ngandirejo</t>
  </si>
  <si>
    <t>Manggong</t>
  </si>
  <si>
    <t>Kranggan</t>
  </si>
  <si>
    <t xml:space="preserve">Sanggrahan </t>
  </si>
  <si>
    <t>Nampirejo</t>
  </si>
  <si>
    <t>Lungge</t>
  </si>
  <si>
    <t>Kel. Purworejo</t>
  </si>
  <si>
    <t>Madureso</t>
  </si>
  <si>
    <t>Mudal</t>
  </si>
  <si>
    <t>Mungseng</t>
  </si>
  <si>
    <t>Giyanti</t>
  </si>
  <si>
    <t>Kertosari</t>
  </si>
  <si>
    <t xml:space="preserve">Kowangan </t>
  </si>
  <si>
    <t>Banyuurip</t>
  </si>
  <si>
    <t>Gilingsari</t>
  </si>
  <si>
    <t>Kebonsari</t>
  </si>
  <si>
    <t>Walitelon Selatan</t>
  </si>
  <si>
    <t>Joho</t>
  </si>
  <si>
    <t>Jurang</t>
  </si>
  <si>
    <t>walitelon Utara</t>
  </si>
  <si>
    <t>Tlogorejo</t>
  </si>
  <si>
    <t>Glapansari</t>
  </si>
  <si>
    <t>Sunggingsari</t>
  </si>
  <si>
    <t>Nglondong</t>
  </si>
  <si>
    <t xml:space="preserve">Bagusan </t>
  </si>
  <si>
    <t xml:space="preserve">Caturanom </t>
  </si>
  <si>
    <t>Wanutengah</t>
  </si>
  <si>
    <t xml:space="preserve">Parakan Kauman </t>
  </si>
  <si>
    <t xml:space="preserve">Parakan Wetan </t>
  </si>
  <si>
    <t xml:space="preserve">Campursalam </t>
  </si>
  <si>
    <t>Kab Kendal</t>
  </si>
  <si>
    <t>SK No 648.2/520/2017  tgl.  12 Desember 2017  (SK PERUBAHAN )</t>
  </si>
  <si>
    <t xml:space="preserve">Ngilir </t>
  </si>
  <si>
    <t xml:space="preserve">Petukangan </t>
  </si>
  <si>
    <t xml:space="preserve">Pekauman </t>
  </si>
  <si>
    <t xml:space="preserve">Pegulon </t>
  </si>
  <si>
    <t xml:space="preserve">Karangsari </t>
  </si>
  <si>
    <t xml:space="preserve">Bandengan </t>
  </si>
  <si>
    <t xml:space="preserve">Krajankulon </t>
  </si>
  <si>
    <t xml:space="preserve">Kutoharjo </t>
  </si>
  <si>
    <t>Sarirejo 1</t>
  </si>
  <si>
    <t>Sarirejo 2</t>
  </si>
  <si>
    <t>Krajankulon Kutoarjo</t>
  </si>
  <si>
    <t xml:space="preserve">Penyangkringan </t>
  </si>
  <si>
    <t xml:space="preserve">Sendangsikucing </t>
  </si>
  <si>
    <t xml:space="preserve">Sedangdawuhan </t>
  </si>
  <si>
    <t xml:space="preserve">Parakan </t>
  </si>
  <si>
    <t xml:space="preserve">Gempolsewu </t>
  </si>
  <si>
    <t>Jeruksari</t>
  </si>
  <si>
    <t>Tegaldowo</t>
  </si>
  <si>
    <t>Karangjompo</t>
  </si>
  <si>
    <t>Pacar</t>
  </si>
  <si>
    <t>Samborejo</t>
  </si>
  <si>
    <t>Api-Api</t>
  </si>
  <si>
    <t>Pecakaran</t>
  </si>
  <si>
    <t xml:space="preserve">Wonokerto Kulon </t>
  </si>
  <si>
    <t xml:space="preserve">Wonokerto Wetan </t>
  </si>
  <si>
    <t>Tratebang</t>
  </si>
  <si>
    <t>Semut</t>
  </si>
  <si>
    <t>Kemplong</t>
  </si>
  <si>
    <t xml:space="preserve">Mayangan </t>
  </si>
  <si>
    <t xml:space="preserve">Pekuncen </t>
  </si>
  <si>
    <t>Gumawang</t>
  </si>
  <si>
    <t>Kampil</t>
  </si>
  <si>
    <t>Brigo</t>
  </si>
  <si>
    <t>Kartijayan</t>
  </si>
  <si>
    <t>Sapugarut</t>
  </si>
  <si>
    <t>Simbang Kulon</t>
  </si>
  <si>
    <t xml:space="preserve">Simbang Wetan </t>
  </si>
  <si>
    <t>Wonoyoso</t>
  </si>
  <si>
    <t>Podo</t>
  </si>
  <si>
    <t>Kedungwuni Timur</t>
  </si>
  <si>
    <t xml:space="preserve">Tangkil Kulon </t>
  </si>
  <si>
    <t>Ambokembang</t>
  </si>
  <si>
    <t>Tosaran</t>
  </si>
  <si>
    <t xml:space="preserve">Pegaden Tengah </t>
  </si>
  <si>
    <t>Babalan Lor</t>
  </si>
  <si>
    <t>Bukur</t>
  </si>
  <si>
    <t xml:space="preserve">Kemasan </t>
  </si>
  <si>
    <t>Kab Pekalongan</t>
  </si>
  <si>
    <t>SK Bupati No. 663/408 Tahun 2014 Tanggal 16 Desember 2014</t>
  </si>
  <si>
    <t>bligo</t>
  </si>
  <si>
    <t>kartijayan</t>
  </si>
  <si>
    <t>sapugarut</t>
  </si>
  <si>
    <t>simbang kulon</t>
  </si>
  <si>
    <t>simbang wetan</t>
  </si>
  <si>
    <t>wonoyoso</t>
  </si>
  <si>
    <t>pekuncen</t>
  </si>
  <si>
    <t>kampil</t>
  </si>
  <si>
    <t>Mayangan</t>
  </si>
  <si>
    <t>Pegaden tengah</t>
  </si>
  <si>
    <t>kedungwuni timur</t>
  </si>
  <si>
    <t>tosaran</t>
  </si>
  <si>
    <t>mulyorejo</t>
  </si>
  <si>
    <t>tegaldowo</t>
  </si>
  <si>
    <t>karangjompo</t>
  </si>
  <si>
    <t>pecakaran</t>
  </si>
  <si>
    <t>tratebang</t>
  </si>
  <si>
    <t>Wonokerto Kulon</t>
  </si>
  <si>
    <t>Wonokerto Wetan</t>
  </si>
  <si>
    <t xml:space="preserve">Bukur </t>
  </si>
  <si>
    <t xml:space="preserve">Babalan Lor </t>
  </si>
  <si>
    <t xml:space="preserve">Gumawang </t>
  </si>
  <si>
    <t xml:space="preserve">Kemplong </t>
  </si>
  <si>
    <t>Kab Pemalang</t>
  </si>
  <si>
    <t>SK Bupati No. 188.4/278/ Tahun 2015</t>
  </si>
  <si>
    <t>Kebondalem</t>
  </si>
  <si>
    <t>Mulyoharjo</t>
  </si>
  <si>
    <t>Sugihwaras</t>
  </si>
  <si>
    <t>Pelutan</t>
  </si>
  <si>
    <t>Widuri</t>
  </si>
  <si>
    <t>Wanareja Selatan</t>
  </si>
  <si>
    <t>Wanarejan Utara</t>
  </si>
  <si>
    <t>Taman</t>
  </si>
  <si>
    <t>Beji</t>
  </si>
  <si>
    <t>Petarukan</t>
  </si>
  <si>
    <t>Purwoharjo</t>
  </si>
  <si>
    <t>Bojongnangka</t>
  </si>
  <si>
    <t>Tambakrejo</t>
  </si>
  <si>
    <t>Banjarmulya</t>
  </si>
  <si>
    <t>Lawangrejo</t>
  </si>
  <si>
    <t>Surajaya</t>
  </si>
  <si>
    <t>Wanamulya</t>
  </si>
  <si>
    <t>Paduraksa</t>
  </si>
  <si>
    <t>Mengori</t>
  </si>
  <si>
    <t>Bojongbata</t>
  </si>
  <si>
    <t>Wanarejan Selatan</t>
  </si>
  <si>
    <t>Beiji</t>
  </si>
  <si>
    <t>Jabed Utara</t>
  </si>
  <si>
    <t>Penggarit</t>
  </si>
  <si>
    <t>Kabunan</t>
  </si>
  <si>
    <t>Sokawangi</t>
  </si>
  <si>
    <t>Gondang</t>
  </si>
  <si>
    <t>Kedungbanjar</t>
  </si>
  <si>
    <t xml:space="preserve">Pedurungan </t>
  </si>
  <si>
    <t xml:space="preserve">Kaligelang </t>
  </si>
  <si>
    <t xml:space="preserve">Petarukan </t>
  </si>
  <si>
    <t>Sirangkang</t>
  </si>
  <si>
    <t>Iser</t>
  </si>
  <si>
    <t>Widodareri</t>
  </si>
  <si>
    <t>Kalirandu</t>
  </si>
  <si>
    <t>Kendalsari</t>
  </si>
  <si>
    <t>Serang</t>
  </si>
  <si>
    <t>Pesucen</t>
  </si>
  <si>
    <t>Tegalmlati</t>
  </si>
  <si>
    <t>Kendalrejo</t>
  </si>
  <si>
    <t xml:space="preserve">Kebojongan </t>
  </si>
  <si>
    <t xml:space="preserve">Pecangakan </t>
  </si>
  <si>
    <t>Sikayu</t>
  </si>
  <si>
    <t>Gintung</t>
  </si>
  <si>
    <t>Gandu</t>
  </si>
  <si>
    <t>Tasikrejo</t>
  </si>
  <si>
    <t>Rowosari</t>
  </si>
  <si>
    <t>Kab Tegal</t>
  </si>
  <si>
    <t xml:space="preserve">No 239 tahun 2016 tanggal 7 Maret 2016 </t>
  </si>
  <si>
    <t>Harjosari Kidul</t>
  </si>
  <si>
    <t>Harjosari Lor</t>
  </si>
  <si>
    <t>Desa Kalisapu</t>
  </si>
  <si>
    <t>Slawi Kulon</t>
  </si>
  <si>
    <t>Tembok Luwung</t>
  </si>
  <si>
    <t>Tembok Banjaran</t>
  </si>
  <si>
    <t>Pesarean</t>
  </si>
  <si>
    <t>Adiwerna</t>
  </si>
  <si>
    <t>Pepedan</t>
  </si>
  <si>
    <t>Grogol</t>
  </si>
  <si>
    <t>Kemantran</t>
  </si>
  <si>
    <t>Suradadi</t>
  </si>
  <si>
    <t xml:space="preserve">Jatimulya </t>
  </si>
  <si>
    <t>Kebasen</t>
  </si>
  <si>
    <t>Kesadikan</t>
  </si>
  <si>
    <t>Karangmalang</t>
  </si>
  <si>
    <t>Semedo</t>
  </si>
  <si>
    <t>Kedungwungu</t>
  </si>
  <si>
    <t>Yamansari</t>
  </si>
  <si>
    <t>Tegalandong</t>
  </si>
  <si>
    <t>Kreman</t>
  </si>
  <si>
    <t xml:space="preserve">Padasugih </t>
  </si>
  <si>
    <t>Brebes</t>
  </si>
  <si>
    <t>Pasarbatang</t>
  </si>
  <si>
    <t>Gandasuli</t>
  </si>
  <si>
    <t xml:space="preserve">Limbangan Kulon </t>
  </si>
  <si>
    <t>Bulakelor</t>
  </si>
  <si>
    <t>Ketanggungan</t>
  </si>
  <si>
    <t>Padakaton</t>
  </si>
  <si>
    <t>Dukuhtengah</t>
  </si>
  <si>
    <t>Dukuhturi</t>
  </si>
  <si>
    <t>Kalierang</t>
  </si>
  <si>
    <t>Jatisawit</t>
  </si>
  <si>
    <t>Bumiayu</t>
  </si>
  <si>
    <t>Kersana</t>
  </si>
  <si>
    <t>Ciampel</t>
  </si>
  <si>
    <t>Cikandang</t>
  </si>
  <si>
    <t>Kab Brebes</t>
  </si>
  <si>
    <t>SK No 050/513/tahun 2014 tgl 24 Oktober 2014</t>
  </si>
  <si>
    <t>Limbangan Kulon</t>
  </si>
  <si>
    <t>Padasugih</t>
  </si>
  <si>
    <t>Kota Magelang</t>
  </si>
  <si>
    <t>Potrobangsan</t>
  </si>
  <si>
    <t>Kramat Utara</t>
  </si>
  <si>
    <t>Kramat Selatan</t>
  </si>
  <si>
    <t>Cacaban</t>
  </si>
  <si>
    <t>Rejowinangun Utara</t>
  </si>
  <si>
    <t>Rejowinangun Selatan</t>
  </si>
  <si>
    <t>Magersari</t>
  </si>
  <si>
    <t>Wates</t>
  </si>
  <si>
    <t>Kedungsari</t>
  </si>
  <si>
    <t>Gelangan</t>
  </si>
  <si>
    <t>Kemirirejo</t>
  </si>
  <si>
    <t>Magelang</t>
  </si>
  <si>
    <t>Panjang</t>
  </si>
  <si>
    <t>Tidar Utara</t>
  </si>
  <si>
    <t>Tidar Selatan</t>
  </si>
  <si>
    <t>Juangombo Selatan</t>
  </si>
  <si>
    <t>Jurangombo Utra</t>
  </si>
  <si>
    <t>Semanggi</t>
  </si>
  <si>
    <t>Bantaran Kali Anyar</t>
  </si>
  <si>
    <t>Danukusuman</t>
  </si>
  <si>
    <t>Pasar Kliwon</t>
  </si>
  <si>
    <t>Bantaran Rel KA Kadipiro</t>
  </si>
  <si>
    <t>Mojosongo</t>
  </si>
  <si>
    <t>Tegalharjo</t>
  </si>
  <si>
    <t>Karangasem</t>
  </si>
  <si>
    <t>Lawean</t>
  </si>
  <si>
    <t>Panularan</t>
  </si>
  <si>
    <t>Timuran</t>
  </si>
  <si>
    <t>Bantaran Sungai Bengawan Solo</t>
  </si>
  <si>
    <t>Nusukan</t>
  </si>
  <si>
    <t>Kadipiro Barat</t>
  </si>
  <si>
    <t>Sondakan</t>
  </si>
  <si>
    <t>Purwodiningratan</t>
  </si>
  <si>
    <t xml:space="preserve">Kadipiro  </t>
  </si>
  <si>
    <t xml:space="preserve">Sumber   </t>
  </si>
  <si>
    <t>Pucangsawit</t>
  </si>
  <si>
    <t>Kerten</t>
  </si>
  <si>
    <t>Manahan</t>
  </si>
  <si>
    <t>Kratonan</t>
  </si>
  <si>
    <t>Kestalan</t>
  </si>
  <si>
    <t>Sudiroprajan</t>
  </si>
  <si>
    <t>Banyuanyar</t>
  </si>
  <si>
    <t>Pajang</t>
  </si>
  <si>
    <t>Penumping</t>
  </si>
  <si>
    <t>Punggawan</t>
  </si>
  <si>
    <t>No. 413.21/38.3/1/2016 tgl 1 Juni 2016</t>
  </si>
  <si>
    <t>Kota Surakarta</t>
  </si>
  <si>
    <t>Kota Salatiga</t>
  </si>
  <si>
    <t xml:space="preserve">Nomor 658/440/2016 1 November 2016 </t>
  </si>
  <si>
    <t xml:space="preserve">Salatiga 1 </t>
  </si>
  <si>
    <t xml:space="preserve">Salatiga 2 </t>
  </si>
  <si>
    <t xml:space="preserve">Salatiga 3 </t>
  </si>
  <si>
    <t xml:space="preserve">Salatiga 4 </t>
  </si>
  <si>
    <t xml:space="preserve">Kalicacing 1 </t>
  </si>
  <si>
    <t xml:space="preserve">Kalicacing 2 </t>
  </si>
  <si>
    <t xml:space="preserve">Kutowinangun Lor 1 </t>
  </si>
  <si>
    <t>Kutowinangun Lor 2</t>
  </si>
  <si>
    <t xml:space="preserve">Kutowinangun Kidul 1 </t>
  </si>
  <si>
    <t xml:space="preserve">Cebongan </t>
  </si>
  <si>
    <t>Kumpulrejo</t>
  </si>
  <si>
    <t>Noborejo</t>
  </si>
  <si>
    <t>Randuacir</t>
  </si>
  <si>
    <t>Dukuh</t>
  </si>
  <si>
    <t>Kecandran</t>
  </si>
  <si>
    <t>Mangunsari</t>
  </si>
  <si>
    <t>Blotongan</t>
  </si>
  <si>
    <t>Bugel</t>
  </si>
  <si>
    <t>Kauman Kidul</t>
  </si>
  <si>
    <t xml:space="preserve">Pulutan </t>
  </si>
  <si>
    <t>Sindorejo Lor</t>
  </si>
  <si>
    <t>Gendongan</t>
  </si>
  <si>
    <t>Kalibening</t>
  </si>
  <si>
    <t>Sidorejo Kidul</t>
  </si>
  <si>
    <t>Tingkir Lor</t>
  </si>
  <si>
    <t xml:space="preserve">Tingkir Tengah </t>
  </si>
  <si>
    <t>Salatiga</t>
  </si>
  <si>
    <t>Kalicacing</t>
  </si>
  <si>
    <t>Kutowinangun Lor</t>
  </si>
  <si>
    <t>Kutowinangun Kidul</t>
  </si>
  <si>
    <t>Mangunharjo</t>
  </si>
  <si>
    <t>Mangkangkulon</t>
  </si>
  <si>
    <t>Mangkangwetan</t>
  </si>
  <si>
    <t>Genuksari</t>
  </si>
  <si>
    <t>Banjardowo</t>
  </si>
  <si>
    <t>Terboyo Kulon</t>
  </si>
  <si>
    <t>Trimulyo</t>
  </si>
  <si>
    <t>Tambakharjo</t>
  </si>
  <si>
    <t>Ngemplak Simongan</t>
  </si>
  <si>
    <t>Krobokan</t>
  </si>
  <si>
    <t>Brumbungan</t>
  </si>
  <si>
    <t>Bangunharjo</t>
  </si>
  <si>
    <t>Kembangsari</t>
  </si>
  <si>
    <t>Jagalan</t>
  </si>
  <si>
    <t>Miroto</t>
  </si>
  <si>
    <t>Pekunden</t>
  </si>
  <si>
    <t>Sekayu</t>
  </si>
  <si>
    <t>Bugangan</t>
  </si>
  <si>
    <t>Mlatiharjo</t>
  </si>
  <si>
    <t>Mlatibaru</t>
  </si>
  <si>
    <t>Rejomulyo</t>
  </si>
  <si>
    <t>Kemijen</t>
  </si>
  <si>
    <t>Tanjungmas</t>
  </si>
  <si>
    <t>Bandarharjo</t>
  </si>
  <si>
    <t>Panggung Kidul</t>
  </si>
  <si>
    <t>Kuningan</t>
  </si>
  <si>
    <t>Dadapsari</t>
  </si>
  <si>
    <t>Jomblang</t>
  </si>
  <si>
    <t>Karanganyar Gunung</t>
  </si>
  <si>
    <t>Gemah</t>
  </si>
  <si>
    <t>Muktiharjo Kidul</t>
  </si>
  <si>
    <t>Penggaron Kidul</t>
  </si>
  <si>
    <t>Lamper Lor</t>
  </si>
  <si>
    <t>Lamper Kidul</t>
  </si>
  <si>
    <t>Peterongan</t>
  </si>
  <si>
    <t>Lamper Tengah</t>
  </si>
  <si>
    <t>Tandang</t>
  </si>
  <si>
    <t>Sendangguwo</t>
  </si>
  <si>
    <t>Meteseh</t>
  </si>
  <si>
    <t>Sawah Besar</t>
  </si>
  <si>
    <t>Kaligawe</t>
  </si>
  <si>
    <t>Gayamsari</t>
  </si>
  <si>
    <t>Jatibarang</t>
  </si>
  <si>
    <t>Ngesrep</t>
  </si>
  <si>
    <t>Padangsari</t>
  </si>
  <si>
    <t>Jabungan</t>
  </si>
  <si>
    <t>Tinjomoyo</t>
  </si>
  <si>
    <t>Srondol Kulon</t>
  </si>
  <si>
    <t>Gedawang</t>
  </si>
  <si>
    <t>Patemon</t>
  </si>
  <si>
    <t>Sekaran</t>
  </si>
  <si>
    <t>Sadeng</t>
  </si>
  <si>
    <t>Sukorejo</t>
  </si>
  <si>
    <t>Nongkosawit</t>
  </si>
  <si>
    <t>Wonosari</t>
  </si>
  <si>
    <t>Kalipancur</t>
  </si>
  <si>
    <t>Purwoyoso</t>
  </si>
  <si>
    <t>Kota Semarang</t>
  </si>
  <si>
    <t>No. 050/801/2014 tgl 18 Desember 2014</t>
  </si>
  <si>
    <t>Kota Pekalongan</t>
  </si>
  <si>
    <t>No. 601/215 tahun 2014 tgl  11 juli 2014</t>
  </si>
  <si>
    <t>Kelurahan Tirto</t>
  </si>
  <si>
    <t>Kel. Klego</t>
  </si>
  <si>
    <t>Kel. Poncol</t>
  </si>
  <si>
    <t>Kel. Kandangpanjang</t>
  </si>
  <si>
    <t>Kel. Panjangbaru</t>
  </si>
  <si>
    <t>Kel. Bandengan</t>
  </si>
  <si>
    <t>Kel. Panjangwetan</t>
  </si>
  <si>
    <t>Kel. Krapyak</t>
  </si>
  <si>
    <t xml:space="preserve">Kel Padukuhan Kraton </t>
  </si>
  <si>
    <t>Kel. Degayu</t>
  </si>
  <si>
    <t>Kel. Jenggot</t>
  </si>
  <si>
    <t xml:space="preserve">Kel. Banyuurip </t>
  </si>
  <si>
    <t>Kelurahan Pasirsari</t>
  </si>
  <si>
    <t>Kel. Kramatsari</t>
  </si>
  <si>
    <t>Kel. Krapyak Lor</t>
  </si>
  <si>
    <t>Kel. Pabean</t>
  </si>
  <si>
    <t>Kel. Krapyak Kidul</t>
  </si>
  <si>
    <t>Kel. Dukuh</t>
  </si>
  <si>
    <t>Kel. Kraton Lor</t>
  </si>
  <si>
    <t>Kel. Banyuurip Ageng</t>
  </si>
  <si>
    <t xml:space="preserve">Kelurahan Pasir kraton kramat </t>
  </si>
  <si>
    <t>&lt;10 Ha</t>
  </si>
  <si>
    <t>&gt;15 Ha</t>
  </si>
  <si>
    <t>Muarareja</t>
  </si>
  <si>
    <t>Kraton</t>
  </si>
  <si>
    <t>Kemandungan</t>
  </si>
  <si>
    <t>Pesurungan Lor</t>
  </si>
  <si>
    <t>Debong Lor</t>
  </si>
  <si>
    <t>Pesurungan Kidul</t>
  </si>
  <si>
    <t>Kejambon</t>
  </si>
  <si>
    <t>Mangkukusuman</t>
  </si>
  <si>
    <t>Mintaragen</t>
  </si>
  <si>
    <t>Panggung</t>
  </si>
  <si>
    <t>Kota Tegal</t>
  </si>
  <si>
    <t>SK Walikota No 650/155.A/2014</t>
  </si>
  <si>
    <t xml:space="preserve">Tulang </t>
  </si>
  <si>
    <t xml:space="preserve">Ngenden </t>
  </si>
  <si>
    <t>Bakrejo Dan Ngemplak</t>
  </si>
  <si>
    <t xml:space="preserve">SK Bupati No. 050/0960/Tahun 2014 </t>
  </si>
  <si>
    <t>FORMAT PEMANTAUAN</t>
  </si>
  <si>
    <t>KAWASAN PERMUKIMAN KUMUH</t>
  </si>
  <si>
    <t>PROVINSI JAWA TENGAH</t>
  </si>
  <si>
    <t>NB</t>
  </si>
  <si>
    <t>DIHARAPKAN SETELAH DISI DAPAT DIKIRIM KEMBALI ATAU DI FEEDBACK KE EMAIL : kawasandisperakim@gmail.com</t>
  </si>
  <si>
    <t>CP</t>
  </si>
  <si>
    <t xml:space="preserve">NURUL </t>
  </si>
  <si>
    <t>082187051264</t>
  </si>
  <si>
    <t xml:space="preserve">DINI </t>
  </si>
  <si>
    <t>085741804869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</si>
</sst>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(* #,##0_);_(* \(#,##0\);_(* &quot;-&quot;_);_(@_)"/>
    <numFmt numFmtId="165" formatCode="0.000"/>
    <numFmt numFmtId="166" formatCode="[$-421]dd\ mmmm\ yyyy"/>
    <numFmt numFmtId="167" formatCode="0.0"/>
    <numFmt numFmtId="168" formatCode="_(* #,##0.00_);_(* \(#,##0.00\);_(* &quot;-&quot;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sz val="10"/>
      <name val="Cambria"/>
      <family val="1"/>
      <scheme val="major"/>
    </font>
    <font>
      <sz val="11"/>
      <color rgb="FF000000"/>
      <name val="Cambria"/>
      <family val="1"/>
      <scheme val="major"/>
    </font>
    <font>
      <i/>
      <sz val="11"/>
      <color rgb="FF000000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0"/>
      <color indexed="8"/>
      <name val="Arial"/>
      <family val="2"/>
    </font>
    <font>
      <b/>
      <sz val="22"/>
      <color theme="1"/>
      <name val="Cambria"/>
      <family val="1"/>
      <scheme val="major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0" borderId="0"/>
    <xf numFmtId="0" fontId="1" fillId="0" borderId="0"/>
    <xf numFmtId="164" fontId="19" fillId="0" borderId="0" applyFont="0" applyFill="0" applyBorder="0" applyAlignment="0" applyProtection="0"/>
  </cellStyleXfs>
  <cellXfs count="3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5" fillId="0" borderId="1" xfId="0" applyFont="1" applyFill="1" applyBorder="1" applyAlignment="1">
      <alignment horizontal="right" vertical="top"/>
    </xf>
    <xf numFmtId="2" fontId="4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/>
    <xf numFmtId="0" fontId="0" fillId="0" borderId="0" xfId="0" applyFill="1"/>
    <xf numFmtId="165" fontId="4" fillId="0" borderId="0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0" fontId="0" fillId="0" borderId="6" xfId="0" applyFill="1" applyBorder="1"/>
    <xf numFmtId="0" fontId="0" fillId="0" borderId="6" xfId="0" applyBorder="1"/>
    <xf numFmtId="0" fontId="0" fillId="0" borderId="0" xfId="0" applyBorder="1" applyAlignment="1">
      <alignment vertical="center" wrapText="1"/>
    </xf>
    <xf numFmtId="0" fontId="0" fillId="0" borderId="0" xfId="0" applyBorder="1"/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left"/>
    </xf>
    <xf numFmtId="0" fontId="7" fillId="0" borderId="1" xfId="0" applyFont="1" applyBorder="1"/>
    <xf numFmtId="43" fontId="12" fillId="3" borderId="1" xfId="1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 vertical="top"/>
    </xf>
    <xf numFmtId="0" fontId="7" fillId="0" borderId="1" xfId="0" applyFont="1" applyFill="1" applyBorder="1"/>
    <xf numFmtId="165" fontId="10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2" fontId="1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7" fillId="0" borderId="0" xfId="0" applyFont="1" applyAlignment="1">
      <alignment vertical="top"/>
    </xf>
    <xf numFmtId="20" fontId="7" fillId="0" borderId="1" xfId="0" quotePrefix="1" applyNumberFormat="1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1" xfId="0" quotePrefix="1" applyFont="1" applyBorder="1" applyAlignment="1">
      <alignment vertical="top"/>
    </xf>
    <xf numFmtId="0" fontId="5" fillId="0" borderId="11" xfId="0" applyFont="1" applyFill="1" applyBorder="1" applyAlignment="1">
      <alignment horizontal="right" vertical="top"/>
    </xf>
    <xf numFmtId="0" fontId="4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7" fillId="5" borderId="7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justify" vertical="top"/>
    </xf>
    <xf numFmtId="0" fontId="7" fillId="0" borderId="1" xfId="0" applyFont="1" applyBorder="1" applyAlignment="1">
      <alignment horizontal="justify" vertical="top"/>
    </xf>
    <xf numFmtId="20" fontId="7" fillId="0" borderId="1" xfId="0" applyNumberFormat="1" applyFont="1" applyBorder="1" applyAlignment="1">
      <alignment vertical="top"/>
    </xf>
    <xf numFmtId="0" fontId="14" fillId="0" borderId="0" xfId="0" applyFont="1" applyFill="1" applyBorder="1" applyAlignment="1">
      <alignment horizontal="justify" vertical="top"/>
    </xf>
    <xf numFmtId="20" fontId="7" fillId="0" borderId="0" xfId="0" applyNumberFormat="1" applyFont="1" applyFill="1" applyBorder="1" applyAlignment="1">
      <alignment vertical="top"/>
    </xf>
    <xf numFmtId="0" fontId="16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 wrapText="1"/>
    </xf>
    <xf numFmtId="0" fontId="5" fillId="0" borderId="9" xfId="0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right" vertical="top"/>
    </xf>
    <xf numFmtId="0" fontId="6" fillId="0" borderId="7" xfId="0" applyFont="1" applyFill="1" applyBorder="1"/>
    <xf numFmtId="0" fontId="6" fillId="0" borderId="1" xfId="0" applyFont="1" applyFill="1" applyBorder="1"/>
    <xf numFmtId="0" fontId="6" fillId="0" borderId="6" xfId="0" applyFont="1" applyFill="1" applyBorder="1"/>
    <xf numFmtId="2" fontId="4" fillId="0" borderId="7" xfId="0" applyNumberFormat="1" applyFont="1" applyFill="1" applyBorder="1" applyAlignment="1">
      <alignment horizontal="right" vertical="center"/>
    </xf>
    <xf numFmtId="2" fontId="6" fillId="0" borderId="1" xfId="0" applyNumberFormat="1" applyFont="1" applyFill="1" applyBorder="1" applyAlignment="1">
      <alignment horizontal="right" vertical="center"/>
    </xf>
    <xf numFmtId="2" fontId="6" fillId="0" borderId="6" xfId="0" applyNumberFormat="1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right" vertical="top"/>
    </xf>
    <xf numFmtId="0" fontId="6" fillId="0" borderId="8" xfId="0" applyFont="1" applyFill="1" applyBorder="1"/>
    <xf numFmtId="2" fontId="6" fillId="0" borderId="1" xfId="0" applyNumberFormat="1" applyFont="1" applyBorder="1" applyAlignment="1">
      <alignment vertical="center"/>
    </xf>
    <xf numFmtId="2" fontId="6" fillId="0" borderId="1" xfId="0" applyNumberFormat="1" applyFont="1" applyFill="1" applyBorder="1" applyAlignment="1">
      <alignment vertical="center"/>
    </xf>
    <xf numFmtId="2" fontId="6" fillId="0" borderId="11" xfId="0" applyNumberFormat="1" applyFont="1" applyBorder="1" applyAlignment="1">
      <alignment vertical="center"/>
    </xf>
    <xf numFmtId="2" fontId="6" fillId="0" borderId="2" xfId="0" applyNumberFormat="1" applyFont="1" applyBorder="1" applyAlignment="1">
      <alignment vertical="center"/>
    </xf>
    <xf numFmtId="2" fontId="6" fillId="0" borderId="1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 wrapText="1"/>
    </xf>
    <xf numFmtId="0" fontId="6" fillId="0" borderId="12" xfId="0" applyFont="1" applyBorder="1" applyAlignment="1">
      <alignment vertical="top"/>
    </xf>
    <xf numFmtId="0" fontId="6" fillId="0" borderId="1" xfId="0" applyFont="1" applyBorder="1"/>
    <xf numFmtId="0" fontId="5" fillId="0" borderId="6" xfId="0" applyFont="1" applyFill="1" applyBorder="1" applyAlignment="1">
      <alignment horizontal="right" vertical="center" wrapText="1"/>
    </xf>
    <xf numFmtId="0" fontId="6" fillId="0" borderId="13" xfId="0" applyFont="1" applyBorder="1" applyAlignment="1">
      <alignment vertical="top" wrapText="1"/>
    </xf>
    <xf numFmtId="0" fontId="6" fillId="0" borderId="6" xfId="0" applyFont="1" applyBorder="1"/>
    <xf numFmtId="0" fontId="6" fillId="0" borderId="1" xfId="0" applyFont="1" applyBorder="1" applyAlignment="1">
      <alignment vertical="top"/>
    </xf>
    <xf numFmtId="0" fontId="17" fillId="0" borderId="12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top"/>
    </xf>
    <xf numFmtId="0" fontId="12" fillId="0" borderId="6" xfId="0" applyFont="1" applyFill="1" applyBorder="1" applyAlignment="1">
      <alignment vertical="top"/>
    </xf>
    <xf numFmtId="165" fontId="10" fillId="0" borderId="6" xfId="0" applyNumberFormat="1" applyFont="1" applyFill="1" applyBorder="1" applyAlignment="1">
      <alignment horizontal="right" vertical="center"/>
    </xf>
    <xf numFmtId="0" fontId="7" fillId="0" borderId="6" xfId="0" applyFont="1" applyBorder="1"/>
    <xf numFmtId="0" fontId="17" fillId="0" borderId="13" xfId="0" applyFont="1" applyFill="1" applyBorder="1" applyAlignment="1">
      <alignment horizontal="center" vertical="top"/>
    </xf>
    <xf numFmtId="0" fontId="7" fillId="0" borderId="6" xfId="0" applyFont="1" applyFill="1" applyBorder="1"/>
    <xf numFmtId="0" fontId="17" fillId="0" borderId="1" xfId="0" applyFont="1" applyFill="1" applyBorder="1" applyAlignment="1">
      <alignment horizontal="center" vertical="top"/>
    </xf>
    <xf numFmtId="0" fontId="6" fillId="0" borderId="15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/>
    </xf>
    <xf numFmtId="0" fontId="6" fillId="0" borderId="16" xfId="0" applyFont="1" applyFill="1" applyBorder="1" applyAlignment="1">
      <alignment vertical="top"/>
    </xf>
    <xf numFmtId="0" fontId="6" fillId="0" borderId="2" xfId="0" applyFont="1" applyFill="1" applyBorder="1" applyAlignment="1">
      <alignment vertical="top"/>
    </xf>
    <xf numFmtId="2" fontId="18" fillId="0" borderId="1" xfId="0" applyNumberFormat="1" applyFont="1" applyBorder="1" applyAlignment="1">
      <alignment horizontal="right" vertical="center"/>
    </xf>
    <xf numFmtId="2" fontId="18" fillId="0" borderId="1" xfId="0" applyNumberFormat="1" applyFont="1" applyFill="1" applyBorder="1" applyAlignment="1">
      <alignment horizontal="right" vertical="center"/>
    </xf>
    <xf numFmtId="0" fontId="9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43" fontId="19" fillId="0" borderId="1" xfId="2" applyNumberFormat="1" applyFont="1" applyFill="1" applyBorder="1" applyAlignment="1">
      <alignment horizontal="right"/>
    </xf>
    <xf numFmtId="0" fontId="0" fillId="5" borderId="1" xfId="0" applyFill="1" applyBorder="1"/>
    <xf numFmtId="0" fontId="0" fillId="3" borderId="1" xfId="0" applyFill="1" applyBorder="1"/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right" vertical="top"/>
    </xf>
    <xf numFmtId="0" fontId="20" fillId="0" borderId="6" xfId="0" applyFont="1" applyFill="1" applyBorder="1" applyAlignment="1">
      <alignment horizontal="right" vertical="top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5" fillId="0" borderId="17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18" xfId="0" applyFont="1" applyFill="1" applyBorder="1" applyAlignment="1">
      <alignment vertical="center"/>
    </xf>
    <xf numFmtId="2" fontId="6" fillId="0" borderId="9" xfId="0" applyNumberFormat="1" applyFont="1" applyFill="1" applyBorder="1" applyAlignment="1">
      <alignment vertical="center"/>
    </xf>
    <xf numFmtId="165" fontId="6" fillId="0" borderId="2" xfId="0" applyNumberFormat="1" applyFont="1" applyFill="1" applyBorder="1" applyAlignment="1">
      <alignment horizontal="right" vertical="center"/>
    </xf>
    <xf numFmtId="2" fontId="6" fillId="0" borderId="9" xfId="0" applyNumberFormat="1" applyFont="1" applyFill="1" applyBorder="1" applyAlignment="1">
      <alignment horizontal="right" vertical="center"/>
    </xf>
    <xf numFmtId="165" fontId="6" fillId="0" borderId="1" xfId="0" applyNumberFormat="1" applyFont="1" applyFill="1" applyBorder="1" applyAlignment="1">
      <alignment vertical="center"/>
    </xf>
    <xf numFmtId="165" fontId="6" fillId="0" borderId="1" xfId="0" applyNumberFormat="1" applyFont="1" applyFill="1" applyBorder="1" applyAlignment="1">
      <alignment horizontal="right" vertical="center"/>
    </xf>
    <xf numFmtId="0" fontId="4" fillId="0" borderId="7" xfId="0" applyFont="1" applyFill="1" applyBorder="1"/>
    <xf numFmtId="0" fontId="4" fillId="0" borderId="6" xfId="0" applyFont="1" applyFill="1" applyBorder="1"/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right" vertical="top"/>
    </xf>
    <xf numFmtId="2" fontId="4" fillId="0" borderId="1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43" fontId="6" fillId="3" borderId="1" xfId="1" applyFont="1" applyFill="1" applyBorder="1" applyAlignment="1">
      <alignment horizontal="right"/>
    </xf>
    <xf numFmtId="0" fontId="0" fillId="0" borderId="7" xfId="0" applyFill="1" applyBorder="1"/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top"/>
    </xf>
    <xf numFmtId="0" fontId="5" fillId="0" borderId="1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/>
    </xf>
    <xf numFmtId="2" fontId="4" fillId="0" borderId="1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vertical="top"/>
    </xf>
    <xf numFmtId="0" fontId="5" fillId="0" borderId="8" xfId="0" applyFont="1" applyFill="1" applyBorder="1" applyAlignment="1">
      <alignment vertical="top"/>
    </xf>
    <xf numFmtId="0" fontId="5" fillId="0" borderId="7" xfId="0" applyFont="1" applyFill="1" applyBorder="1" applyAlignment="1">
      <alignment vertical="top"/>
    </xf>
    <xf numFmtId="0" fontId="4" fillId="0" borderId="17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vertical="center" wrapText="1"/>
    </xf>
    <xf numFmtId="43" fontId="19" fillId="3" borderId="1" xfId="1" applyFont="1" applyFill="1" applyBorder="1" applyAlignment="1">
      <alignment horizontal="right"/>
    </xf>
    <xf numFmtId="0" fontId="6" fillId="0" borderId="1" xfId="0" applyNumberFormat="1" applyFont="1" applyFill="1" applyBorder="1" applyAlignment="1">
      <alignment vertical="center"/>
    </xf>
    <xf numFmtId="0" fontId="4" fillId="0" borderId="1" xfId="0" applyFont="1" applyBorder="1"/>
    <xf numFmtId="0" fontId="6" fillId="0" borderId="1" xfId="0" applyFont="1" applyFill="1" applyBorder="1" applyAlignment="1">
      <alignment horizontal="left" vertical="center"/>
    </xf>
    <xf numFmtId="0" fontId="4" fillId="0" borderId="7" xfId="0" applyFont="1" applyBorder="1"/>
    <xf numFmtId="43" fontId="19" fillId="3" borderId="1" xfId="2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2" fontId="4" fillId="0" borderId="2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left" vertical="top"/>
    </xf>
    <xf numFmtId="0" fontId="4" fillId="0" borderId="9" xfId="0" applyFont="1" applyFill="1" applyBorder="1" applyAlignment="1">
      <alignment horizontal="left" vertical="top"/>
    </xf>
    <xf numFmtId="0" fontId="4" fillId="0" borderId="6" xfId="0" applyFont="1" applyBorder="1"/>
    <xf numFmtId="0" fontId="0" fillId="0" borderId="9" xfId="0" applyBorder="1"/>
    <xf numFmtId="0" fontId="5" fillId="0" borderId="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4" fillId="0" borderId="3" xfId="0" applyFont="1" applyFill="1" applyBorder="1"/>
    <xf numFmtId="0" fontId="5" fillId="0" borderId="7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right" vertical="top"/>
    </xf>
    <xf numFmtId="43" fontId="19" fillId="0" borderId="7" xfId="1" applyFont="1" applyFill="1" applyBorder="1" applyAlignment="1">
      <alignment horizontal="right"/>
    </xf>
    <xf numFmtId="2" fontId="4" fillId="0" borderId="7" xfId="0" applyNumberFormat="1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5" fillId="0" borderId="6" xfId="0" applyFont="1" applyFill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43" fontId="19" fillId="0" borderId="1" xfId="1" applyFont="1" applyFill="1" applyBorder="1" applyAlignment="1">
      <alignment horizontal="right"/>
    </xf>
    <xf numFmtId="0" fontId="20" fillId="0" borderId="1" xfId="0" applyFont="1" applyFill="1" applyBorder="1" applyAlignment="1">
      <alignment vertical="top"/>
    </xf>
    <xf numFmtId="43" fontId="6" fillId="0" borderId="1" xfId="0" applyNumberFormat="1" applyFont="1" applyFill="1" applyBorder="1" applyAlignment="1">
      <alignment horizontal="right" vertical="center"/>
    </xf>
    <xf numFmtId="43" fontId="6" fillId="3" borderId="1" xfId="1" applyNumberFormat="1" applyFont="1" applyFill="1" applyBorder="1" applyAlignment="1">
      <alignment horizontal="right"/>
    </xf>
    <xf numFmtId="0" fontId="6" fillId="0" borderId="11" xfId="0" applyFont="1" applyFill="1" applyBorder="1"/>
    <xf numFmtId="167" fontId="4" fillId="0" borderId="7" xfId="0" applyNumberFormat="1" applyFont="1" applyFill="1" applyBorder="1" applyAlignment="1">
      <alignment horizontal="right" vertical="center"/>
    </xf>
    <xf numFmtId="0" fontId="6" fillId="0" borderId="2" xfId="0" applyFont="1" applyFill="1" applyBorder="1"/>
    <xf numFmtId="165" fontId="4" fillId="0" borderId="1" xfId="0" applyNumberFormat="1" applyFont="1" applyFill="1" applyBorder="1" applyAlignment="1">
      <alignment horizontal="right" vertical="center"/>
    </xf>
    <xf numFmtId="1" fontId="4" fillId="0" borderId="1" xfId="0" applyNumberFormat="1" applyFont="1" applyFill="1" applyBorder="1" applyAlignment="1">
      <alignment horizontal="right" vertical="center"/>
    </xf>
    <xf numFmtId="0" fontId="6" fillId="0" borderId="9" xfId="0" applyFont="1" applyFill="1" applyBorder="1"/>
    <xf numFmtId="167" fontId="4" fillId="0" borderId="6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6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/>
    <xf numFmtId="0" fontId="6" fillId="0" borderId="1" xfId="0" applyFont="1" applyFill="1" applyBorder="1" applyAlignment="1"/>
    <xf numFmtId="0" fontId="18" fillId="0" borderId="5" xfId="4" applyFont="1" applyFill="1" applyBorder="1" applyAlignment="1">
      <alignment horizontal="left" vertical="top" wrapText="1"/>
    </xf>
    <xf numFmtId="168" fontId="6" fillId="0" borderId="2" xfId="5" applyNumberFormat="1" applyFont="1" applyFill="1" applyBorder="1" applyAlignment="1">
      <alignment horizontal="center" vertical="center" wrapText="1" readingOrder="1"/>
    </xf>
    <xf numFmtId="168" fontId="6" fillId="0" borderId="1" xfId="5" applyNumberFormat="1" applyFont="1" applyFill="1" applyBorder="1" applyAlignment="1">
      <alignment horizontal="center" vertical="center" wrapText="1" readingOrder="1"/>
    </xf>
    <xf numFmtId="168" fontId="6" fillId="0" borderId="6" xfId="5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vertical="center"/>
    </xf>
    <xf numFmtId="0" fontId="18" fillId="0" borderId="1" xfId="4" applyFont="1" applyFill="1" applyBorder="1" applyAlignment="1">
      <alignment horizontal="left" vertical="top" wrapText="1"/>
    </xf>
    <xf numFmtId="0" fontId="7" fillId="0" borderId="0" xfId="0" applyFont="1" applyBorder="1" applyAlignment="1">
      <alignment vertical="top"/>
    </xf>
    <xf numFmtId="0" fontId="6" fillId="0" borderId="1" xfId="0" applyFont="1" applyBorder="1" applyAlignment="1">
      <alignment vertical="center"/>
    </xf>
    <xf numFmtId="0" fontId="10" fillId="0" borderId="1" xfId="0" applyFont="1" applyFill="1" applyBorder="1"/>
    <xf numFmtId="0" fontId="7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top"/>
    </xf>
    <xf numFmtId="2" fontId="7" fillId="0" borderId="1" xfId="0" applyNumberFormat="1" applyFont="1" applyFill="1" applyBorder="1" applyAlignment="1">
      <alignment horizontal="right" vertical="center"/>
    </xf>
    <xf numFmtId="43" fontId="8" fillId="3" borderId="1" xfId="2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 vertical="center"/>
    </xf>
    <xf numFmtId="43" fontId="8" fillId="3" borderId="1" xfId="1" applyFont="1" applyFill="1" applyBorder="1" applyAlignment="1">
      <alignment horizontal="right"/>
    </xf>
    <xf numFmtId="43" fontId="6" fillId="0" borderId="1" xfId="1" applyFont="1" applyFill="1" applyBorder="1" applyAlignment="1">
      <alignment horizontal="right"/>
    </xf>
    <xf numFmtId="0" fontId="12" fillId="0" borderId="1" xfId="0" applyFont="1" applyFill="1" applyBorder="1"/>
    <xf numFmtId="0" fontId="0" fillId="0" borderId="0" xfId="0" applyFill="1" applyBorder="1"/>
    <xf numFmtId="0" fontId="7" fillId="0" borderId="0" xfId="0" applyFont="1"/>
    <xf numFmtId="0" fontId="9" fillId="0" borderId="1" xfId="0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vertical="center"/>
    </xf>
    <xf numFmtId="165" fontId="8" fillId="0" borderId="1" xfId="0" applyNumberFormat="1" applyFont="1" applyFill="1" applyBorder="1" applyAlignment="1">
      <alignment vertical="center"/>
    </xf>
    <xf numFmtId="2" fontId="8" fillId="0" borderId="1" xfId="0" applyNumberFormat="1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vertical="center"/>
    </xf>
    <xf numFmtId="165" fontId="7" fillId="0" borderId="1" xfId="0" applyNumberFormat="1" applyFont="1" applyBorder="1"/>
    <xf numFmtId="165" fontId="7" fillId="0" borderId="1" xfId="0" applyNumberFormat="1" applyFont="1" applyFill="1" applyBorder="1"/>
    <xf numFmtId="0" fontId="7" fillId="0" borderId="1" xfId="0" applyFont="1" applyFill="1" applyBorder="1" applyAlignment="1">
      <alignment horizontal="left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right" vertical="center" wrapText="1"/>
    </xf>
    <xf numFmtId="0" fontId="8" fillId="0" borderId="1" xfId="3" applyFont="1" applyFill="1" applyBorder="1" applyAlignment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right" vertical="center" wrapText="1"/>
    </xf>
    <xf numFmtId="0" fontId="14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wrapText="1"/>
    </xf>
    <xf numFmtId="2" fontId="9" fillId="0" borderId="1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15" fontId="10" fillId="0" borderId="0" xfId="0" applyNumberFormat="1" applyFont="1" applyFill="1" applyBorder="1" applyAlignment="1">
      <alignment vertical="top"/>
    </xf>
    <xf numFmtId="0" fontId="6" fillId="0" borderId="0" xfId="0" applyFont="1" applyFill="1" applyBorder="1"/>
    <xf numFmtId="2" fontId="4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center" wrapText="1"/>
    </xf>
    <xf numFmtId="0" fontId="7" fillId="0" borderId="19" xfId="0" applyFont="1" applyBorder="1" applyAlignment="1">
      <alignment vertical="top"/>
    </xf>
    <xf numFmtId="15" fontId="10" fillId="0" borderId="19" xfId="0" applyNumberFormat="1" applyFont="1" applyFill="1" applyBorder="1" applyAlignment="1">
      <alignment vertical="top"/>
    </xf>
    <xf numFmtId="0" fontId="5" fillId="0" borderId="19" xfId="0" applyFont="1" applyFill="1" applyBorder="1" applyAlignment="1">
      <alignment horizontal="right" vertical="top"/>
    </xf>
    <xf numFmtId="0" fontId="6" fillId="0" borderId="19" xfId="0" applyFont="1" applyFill="1" applyBorder="1"/>
    <xf numFmtId="2" fontId="4" fillId="0" borderId="19" xfId="0" applyNumberFormat="1" applyFont="1" applyFill="1" applyBorder="1" applyAlignment="1">
      <alignment horizontal="right" vertical="center"/>
    </xf>
    <xf numFmtId="0" fontId="0" fillId="0" borderId="19" xfId="0" applyFill="1" applyBorder="1"/>
    <xf numFmtId="0" fontId="13" fillId="0" borderId="19" xfId="0" applyFont="1" applyFill="1" applyBorder="1" applyAlignment="1">
      <alignment vertical="center" wrapText="1"/>
    </xf>
    <xf numFmtId="0" fontId="0" fillId="0" borderId="19" xfId="0" applyBorder="1"/>
    <xf numFmtId="0" fontId="23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9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" fontId="7" fillId="5" borderId="6" xfId="0" applyNumberFormat="1" applyFont="1" applyFill="1" applyBorder="1" applyAlignment="1">
      <alignment horizontal="center" vertical="top"/>
    </xf>
    <xf numFmtId="17" fontId="7" fillId="5" borderId="8" xfId="0" applyNumberFormat="1" applyFont="1" applyFill="1" applyBorder="1" applyAlignment="1">
      <alignment horizontal="center" vertical="top"/>
    </xf>
    <xf numFmtId="17" fontId="7" fillId="5" borderId="7" xfId="0" applyNumberFormat="1" applyFont="1" applyFill="1" applyBorder="1" applyAlignment="1">
      <alignment horizontal="center" vertical="top"/>
    </xf>
    <xf numFmtId="0" fontId="7" fillId="5" borderId="6" xfId="0" applyFont="1" applyFill="1" applyBorder="1" applyAlignment="1">
      <alignment horizontal="center" vertical="top"/>
    </xf>
    <xf numFmtId="0" fontId="7" fillId="5" borderId="8" xfId="0" applyFont="1" applyFill="1" applyBorder="1" applyAlignment="1">
      <alignment horizontal="center" vertical="top"/>
    </xf>
    <xf numFmtId="0" fontId="7" fillId="5" borderId="7" xfId="0" applyFont="1" applyFill="1" applyBorder="1" applyAlignment="1">
      <alignment horizontal="center" vertical="top"/>
    </xf>
    <xf numFmtId="20" fontId="7" fillId="0" borderId="0" xfId="0" applyNumberFormat="1" applyFont="1" applyFill="1" applyBorder="1" applyAlignment="1">
      <alignment horizontal="center" vertical="top"/>
    </xf>
    <xf numFmtId="0" fontId="16" fillId="0" borderId="2" xfId="0" applyFont="1" applyBorder="1" applyAlignment="1">
      <alignment horizontal="center" vertical="top"/>
    </xf>
    <xf numFmtId="0" fontId="16" fillId="0" borderId="4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7" fillId="5" borderId="6" xfId="0" applyFont="1" applyFill="1" applyBorder="1" applyAlignment="1">
      <alignment horizontal="left" vertical="top"/>
    </xf>
    <xf numFmtId="0" fontId="7" fillId="5" borderId="8" xfId="0" applyFont="1" applyFill="1" applyBorder="1" applyAlignment="1">
      <alignment horizontal="left" vertical="top"/>
    </xf>
    <xf numFmtId="0" fontId="7" fillId="5" borderId="7" xfId="0" applyFont="1" applyFill="1" applyBorder="1" applyAlignment="1">
      <alignment horizontal="left" vertical="top"/>
    </xf>
    <xf numFmtId="0" fontId="7" fillId="5" borderId="6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5" fontId="10" fillId="0" borderId="6" xfId="0" applyNumberFormat="1" applyFont="1" applyFill="1" applyBorder="1" applyAlignment="1">
      <alignment horizontal="center" vertical="top"/>
    </xf>
    <xf numFmtId="15" fontId="10" fillId="0" borderId="8" xfId="0" applyNumberFormat="1" applyFont="1" applyFill="1" applyBorder="1" applyAlignment="1">
      <alignment horizontal="center" vertical="top"/>
    </xf>
    <xf numFmtId="15" fontId="10" fillId="0" borderId="7" xfId="0" applyNumberFormat="1" applyFont="1" applyFill="1" applyBorder="1" applyAlignment="1">
      <alignment horizontal="center" vertical="top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/>
    </xf>
    <xf numFmtId="0" fontId="17" fillId="0" borderId="13" xfId="0" applyFont="1" applyFill="1" applyBorder="1" applyAlignment="1">
      <alignment horizontal="center" vertical="top"/>
    </xf>
    <xf numFmtId="0" fontId="17" fillId="0" borderId="14" xfId="0" applyFont="1" applyFill="1" applyBorder="1" applyAlignment="1">
      <alignment horizontal="center" vertical="top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5" fontId="10" fillId="0" borderId="1" xfId="0" applyNumberFormat="1" applyFont="1" applyFill="1" applyBorder="1" applyAlignment="1">
      <alignment horizontal="left" vertical="top"/>
    </xf>
    <xf numFmtId="0" fontId="7" fillId="0" borderId="6" xfId="0" applyFont="1" applyBorder="1" applyAlignment="1">
      <alignment horizontal="center" vertical="center" wrapText="1"/>
    </xf>
    <xf numFmtId="15" fontId="10" fillId="0" borderId="1" xfId="0" applyNumberFormat="1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right" vertical="center"/>
    </xf>
    <xf numFmtId="15" fontId="7" fillId="0" borderId="1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24" fillId="6" borderId="0" xfId="0" applyFont="1" applyFill="1"/>
    <xf numFmtId="0" fontId="0" fillId="6" borderId="0" xfId="0" applyFill="1"/>
    <xf numFmtId="0" fontId="24" fillId="6" borderId="0" xfId="0" quotePrefix="1" applyFont="1" applyFill="1"/>
  </cellXfs>
  <cellStyles count="6">
    <cellStyle name="Comma [0] 2" xfId="5"/>
    <cellStyle name="Comma 10 3" xfId="2"/>
    <cellStyle name="Comma 2" xfId="1"/>
    <cellStyle name="Normal" xfId="0" builtinId="0"/>
    <cellStyle name="Normal 3" xfId="4"/>
    <cellStyle name="Normal_Ke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Q29"/>
  <sheetViews>
    <sheetView tabSelected="1" view="pageBreakPreview" zoomScale="60" workbookViewId="0">
      <selection activeCell="I32" sqref="I32"/>
    </sheetView>
  </sheetViews>
  <sheetFormatPr defaultRowHeight="15" x14ac:dyDescent="0.25"/>
  <cols>
    <col min="2" max="2" width="4.140625" customWidth="1"/>
    <col min="4" max="4" width="14.7109375" bestFit="1" customWidth="1"/>
  </cols>
  <sheetData>
    <row r="8" spans="1:17" ht="27" x14ac:dyDescent="0.35">
      <c r="A8" s="256" t="s">
        <v>894</v>
      </c>
      <c r="B8" s="256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</row>
    <row r="9" spans="1:17" ht="27" x14ac:dyDescent="0.35">
      <c r="A9" s="256" t="s">
        <v>895</v>
      </c>
      <c r="B9" s="256"/>
      <c r="C9" s="256"/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256"/>
    </row>
    <row r="10" spans="1:17" ht="27" x14ac:dyDescent="0.35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</row>
    <row r="11" spans="1:17" ht="27" x14ac:dyDescent="0.35">
      <c r="A11" s="256" t="s">
        <v>896</v>
      </c>
      <c r="B11" s="256"/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</row>
    <row r="12" spans="1:17" ht="28.5" x14ac:dyDescent="0.45">
      <c r="A12" s="254"/>
      <c r="B12" s="254"/>
      <c r="C12" s="254"/>
      <c r="D12" s="254"/>
      <c r="E12" s="254"/>
      <c r="F12" s="254"/>
      <c r="G12" s="254"/>
      <c r="H12" s="254"/>
      <c r="I12" s="254"/>
      <c r="J12" s="254"/>
      <c r="K12" s="254"/>
      <c r="L12" s="254"/>
      <c r="M12" s="254"/>
      <c r="N12" s="254"/>
      <c r="O12" s="254"/>
      <c r="P12" s="254"/>
      <c r="Q12" s="254"/>
    </row>
    <row r="25" spans="1:17" ht="18.75" x14ac:dyDescent="0.3">
      <c r="A25" s="313" t="s">
        <v>897</v>
      </c>
      <c r="B25" s="313" t="s">
        <v>35</v>
      </c>
      <c r="C25" s="313" t="s">
        <v>898</v>
      </c>
      <c r="D25" s="313"/>
      <c r="E25" s="313"/>
      <c r="F25" s="313"/>
      <c r="G25" s="313"/>
      <c r="H25" s="313"/>
      <c r="I25" s="313"/>
      <c r="J25" s="313"/>
      <c r="K25" s="313"/>
      <c r="L25" s="313"/>
      <c r="M25" s="313"/>
      <c r="N25" s="314"/>
      <c r="O25" s="314"/>
      <c r="P25" s="314"/>
      <c r="Q25" s="314"/>
    </row>
    <row r="26" spans="1:17" ht="18.75" x14ac:dyDescent="0.3">
      <c r="A26" s="313" t="s">
        <v>899</v>
      </c>
      <c r="B26" s="313" t="s">
        <v>35</v>
      </c>
      <c r="C26" s="313" t="s">
        <v>902</v>
      </c>
      <c r="D26" s="315" t="s">
        <v>903</v>
      </c>
      <c r="E26" s="313"/>
      <c r="F26" s="313"/>
      <c r="G26" s="313"/>
      <c r="H26" s="313"/>
      <c r="I26" s="313"/>
      <c r="J26" s="313"/>
      <c r="K26" s="313"/>
      <c r="L26" s="313"/>
      <c r="M26" s="313"/>
      <c r="N26" s="314"/>
      <c r="O26" s="314"/>
      <c r="P26" s="314"/>
      <c r="Q26" s="314"/>
    </row>
    <row r="27" spans="1:17" ht="18.75" x14ac:dyDescent="0.3">
      <c r="A27" s="313"/>
      <c r="B27" s="313"/>
      <c r="C27" s="313" t="s">
        <v>900</v>
      </c>
      <c r="D27" s="315" t="s">
        <v>901</v>
      </c>
      <c r="E27" s="313"/>
      <c r="F27" s="313"/>
      <c r="G27" s="313"/>
      <c r="H27" s="313"/>
      <c r="I27" s="313"/>
      <c r="J27" s="313"/>
      <c r="K27" s="313"/>
      <c r="L27" s="313"/>
      <c r="M27" s="313"/>
      <c r="N27" s="314"/>
      <c r="O27" s="314"/>
      <c r="P27" s="314"/>
      <c r="Q27" s="314"/>
    </row>
    <row r="28" spans="1:17" ht="18.75" x14ac:dyDescent="0.3">
      <c r="A28" s="313"/>
      <c r="B28" s="313"/>
      <c r="C28" s="313"/>
      <c r="D28" s="313"/>
      <c r="E28" s="313"/>
      <c r="F28" s="313"/>
      <c r="G28" s="313"/>
      <c r="H28" s="313"/>
      <c r="I28" s="313"/>
      <c r="J28" s="313"/>
      <c r="K28" s="313"/>
      <c r="L28" s="313"/>
      <c r="M28" s="313"/>
      <c r="N28" s="314"/>
      <c r="O28" s="314"/>
      <c r="P28" s="314"/>
      <c r="Q28" s="314"/>
    </row>
    <row r="29" spans="1:17" x14ac:dyDescent="0.25">
      <c r="A29" s="314"/>
      <c r="B29" s="314"/>
      <c r="C29" s="314"/>
      <c r="D29" s="314"/>
      <c r="E29" s="314"/>
      <c r="F29" s="314"/>
      <c r="G29" s="314"/>
      <c r="H29" s="314"/>
      <c r="I29" s="314"/>
      <c r="J29" s="314"/>
      <c r="K29" s="314"/>
      <c r="L29" s="314"/>
      <c r="M29" s="314"/>
      <c r="N29" s="314"/>
      <c r="O29" s="314"/>
      <c r="P29" s="314"/>
      <c r="Q29" s="314"/>
    </row>
  </sheetData>
  <mergeCells count="3">
    <mergeCell ref="A8:Q8"/>
    <mergeCell ref="A9:Q9"/>
    <mergeCell ref="A11:Q11"/>
  </mergeCells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view="pageBreakPreview" zoomScale="60" zoomScaleNormal="70" workbookViewId="0">
      <selection activeCell="O16" sqref="O16"/>
    </sheetView>
  </sheetViews>
  <sheetFormatPr defaultRowHeight="15" x14ac:dyDescent="0.25"/>
  <cols>
    <col min="1" max="1" width="4.85546875" customWidth="1"/>
    <col min="2" max="2" width="26.85546875" customWidth="1"/>
    <col min="5" max="5" width="10.5703125" customWidth="1"/>
    <col min="6" max="6" width="26.5703125" customWidth="1"/>
    <col min="7" max="7" width="17.140625" customWidth="1"/>
    <col min="8" max="8" width="18.28515625" customWidth="1"/>
    <col min="9" max="9" width="15.140625" customWidth="1"/>
    <col min="10" max="10" width="6.42578125" customWidth="1"/>
  </cols>
  <sheetData>
    <row r="1" spans="1:10" x14ac:dyDescent="0.25">
      <c r="A1" s="257" t="s">
        <v>30</v>
      </c>
      <c r="B1" s="257"/>
      <c r="C1" s="257"/>
      <c r="D1" s="257"/>
      <c r="E1" s="257"/>
      <c r="F1" s="257"/>
      <c r="G1" s="257"/>
      <c r="H1" s="257"/>
      <c r="I1" s="257"/>
      <c r="J1" s="257"/>
    </row>
    <row r="2" spans="1:10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5">
      <c r="A3" s="32" t="s">
        <v>31</v>
      </c>
      <c r="B3" s="32" t="s">
        <v>32</v>
      </c>
      <c r="C3" s="32"/>
      <c r="D3" s="32"/>
      <c r="E3" s="32"/>
      <c r="F3" s="32"/>
      <c r="G3" s="32"/>
      <c r="H3" s="32"/>
      <c r="I3" s="32"/>
      <c r="J3" s="32"/>
    </row>
    <row r="4" spans="1:10" x14ac:dyDescent="0.25">
      <c r="A4" s="32"/>
      <c r="B4" s="32" t="s">
        <v>33</v>
      </c>
      <c r="C4" s="32"/>
      <c r="D4" s="32"/>
      <c r="E4" s="32"/>
      <c r="F4" s="32"/>
      <c r="G4" s="32"/>
      <c r="H4" s="32"/>
      <c r="I4" s="32"/>
      <c r="J4" s="32"/>
    </row>
    <row r="5" spans="1:10" x14ac:dyDescent="0.25">
      <c r="A5" s="32"/>
      <c r="B5" s="32" t="s">
        <v>34</v>
      </c>
      <c r="C5" s="32" t="s">
        <v>35</v>
      </c>
      <c r="D5" s="32"/>
      <c r="E5" s="32"/>
      <c r="F5" s="32"/>
      <c r="G5" s="32"/>
      <c r="H5" s="32"/>
      <c r="I5" s="32"/>
      <c r="J5" s="32"/>
    </row>
    <row r="6" spans="1:10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</row>
    <row r="7" spans="1:10" x14ac:dyDescent="0.25">
      <c r="A7" s="258" t="s">
        <v>36</v>
      </c>
      <c r="B7" s="258" t="s">
        <v>37</v>
      </c>
      <c r="C7" s="258" t="s">
        <v>71</v>
      </c>
      <c r="D7" s="258"/>
      <c r="E7" s="258"/>
      <c r="F7" s="263" t="s">
        <v>72</v>
      </c>
      <c r="G7" s="261" t="s">
        <v>63</v>
      </c>
      <c r="H7" s="259" t="s">
        <v>66</v>
      </c>
      <c r="I7" s="261" t="s">
        <v>38</v>
      </c>
      <c r="J7" s="32"/>
    </row>
    <row r="8" spans="1:10" x14ac:dyDescent="0.25">
      <c r="A8" s="258"/>
      <c r="B8" s="258"/>
      <c r="C8" s="31" t="s">
        <v>39</v>
      </c>
      <c r="D8" s="31" t="s">
        <v>70</v>
      </c>
      <c r="E8" s="31" t="s">
        <v>40</v>
      </c>
      <c r="F8" s="264"/>
      <c r="G8" s="262"/>
      <c r="H8" s="260"/>
      <c r="I8" s="262"/>
      <c r="J8" s="32"/>
    </row>
    <row r="9" spans="1:10" x14ac:dyDescent="0.25">
      <c r="A9" s="49">
        <v>1</v>
      </c>
      <c r="B9" s="49">
        <v>2</v>
      </c>
      <c r="C9" s="272">
        <v>3</v>
      </c>
      <c r="D9" s="273"/>
      <c r="E9" s="274"/>
      <c r="F9" s="50">
        <v>4</v>
      </c>
      <c r="G9" s="51">
        <v>5</v>
      </c>
      <c r="H9" s="52">
        <v>6</v>
      </c>
      <c r="I9" s="51">
        <v>7</v>
      </c>
      <c r="J9" s="32"/>
    </row>
    <row r="10" spans="1:10" ht="18" customHeight="1" x14ac:dyDescent="0.25">
      <c r="A10" s="268" t="s">
        <v>67</v>
      </c>
      <c r="B10" s="275" t="s">
        <v>68</v>
      </c>
      <c r="C10" s="268"/>
      <c r="D10" s="278"/>
      <c r="E10" s="268" t="s">
        <v>64</v>
      </c>
      <c r="F10" s="42" t="s">
        <v>73</v>
      </c>
      <c r="G10" s="268" t="s">
        <v>65</v>
      </c>
      <c r="H10" s="265" t="s">
        <v>69</v>
      </c>
      <c r="I10" s="268"/>
      <c r="J10" s="32"/>
    </row>
    <row r="11" spans="1:10" x14ac:dyDescent="0.25">
      <c r="A11" s="269"/>
      <c r="B11" s="276"/>
      <c r="C11" s="269"/>
      <c r="D11" s="279"/>
      <c r="E11" s="269"/>
      <c r="F11" s="42" t="s">
        <v>74</v>
      </c>
      <c r="G11" s="269"/>
      <c r="H11" s="266"/>
      <c r="I11" s="269"/>
      <c r="J11" s="32"/>
    </row>
    <row r="12" spans="1:10" ht="28.5" x14ac:dyDescent="0.25">
      <c r="A12" s="270"/>
      <c r="B12" s="277"/>
      <c r="C12" s="270"/>
      <c r="D12" s="280"/>
      <c r="E12" s="270"/>
      <c r="F12" s="43" t="s">
        <v>75</v>
      </c>
      <c r="G12" s="270"/>
      <c r="H12" s="267"/>
      <c r="I12" s="270"/>
      <c r="J12" s="32"/>
    </row>
    <row r="13" spans="1:10" ht="42.75" x14ac:dyDescent="0.25">
      <c r="A13" s="33" t="s">
        <v>41</v>
      </c>
      <c r="B13" s="44" t="s">
        <v>42</v>
      </c>
      <c r="C13" s="34"/>
      <c r="D13" s="34"/>
      <c r="E13" s="34"/>
      <c r="F13" s="34"/>
      <c r="G13" s="34"/>
      <c r="H13" s="34"/>
      <c r="I13" s="34"/>
      <c r="J13" s="32"/>
    </row>
    <row r="14" spans="1:10" ht="28.5" x14ac:dyDescent="0.25">
      <c r="A14" s="35" t="s">
        <v>43</v>
      </c>
      <c r="B14" s="44" t="s">
        <v>44</v>
      </c>
      <c r="C14" s="34"/>
      <c r="D14" s="34"/>
      <c r="E14" s="34"/>
      <c r="F14" s="34"/>
      <c r="G14" s="34"/>
      <c r="H14" s="34"/>
      <c r="I14" s="34"/>
      <c r="J14" s="32"/>
    </row>
    <row r="15" spans="1:10" ht="28.5" x14ac:dyDescent="0.25">
      <c r="A15" s="35" t="s">
        <v>45</v>
      </c>
      <c r="B15" s="44" t="s">
        <v>46</v>
      </c>
      <c r="C15" s="34"/>
      <c r="D15" s="34"/>
      <c r="E15" s="34"/>
      <c r="F15" s="34"/>
      <c r="G15" s="34"/>
      <c r="H15" s="34"/>
      <c r="I15" s="34"/>
      <c r="J15" s="32"/>
    </row>
    <row r="16" spans="1:10" ht="62.25" customHeight="1" x14ac:dyDescent="0.25">
      <c r="A16" s="33" t="s">
        <v>47</v>
      </c>
      <c r="B16" s="45" t="s">
        <v>48</v>
      </c>
      <c r="C16" s="34"/>
      <c r="D16" s="34"/>
      <c r="E16" s="34"/>
      <c r="F16" s="34"/>
      <c r="G16" s="34"/>
      <c r="H16" s="34"/>
      <c r="I16" s="34"/>
      <c r="J16" s="32"/>
    </row>
    <row r="17" spans="1:10" ht="66" customHeight="1" x14ac:dyDescent="0.25">
      <c r="A17" s="33" t="s">
        <v>49</v>
      </c>
      <c r="B17" s="44" t="s">
        <v>50</v>
      </c>
      <c r="C17" s="34"/>
      <c r="D17" s="34"/>
      <c r="E17" s="34"/>
      <c r="F17" s="34"/>
      <c r="G17" s="34"/>
      <c r="H17" s="34"/>
      <c r="I17" s="34"/>
      <c r="J17" s="32"/>
    </row>
    <row r="18" spans="1:10" ht="45" customHeight="1" x14ac:dyDescent="0.25">
      <c r="A18" s="46" t="s">
        <v>78</v>
      </c>
      <c r="B18" s="44" t="s">
        <v>79</v>
      </c>
      <c r="C18" s="34"/>
      <c r="D18" s="34"/>
      <c r="E18" s="34"/>
      <c r="F18" s="34"/>
      <c r="G18" s="34"/>
      <c r="H18" s="34"/>
      <c r="I18" s="34"/>
      <c r="J18" s="32"/>
    </row>
    <row r="19" spans="1:10" ht="53.25" customHeight="1" x14ac:dyDescent="0.25">
      <c r="A19" s="46" t="s">
        <v>80</v>
      </c>
      <c r="B19" s="44" t="s">
        <v>81</v>
      </c>
      <c r="C19" s="34"/>
      <c r="D19" s="34"/>
      <c r="E19" s="34"/>
      <c r="F19" s="34"/>
      <c r="G19" s="34"/>
      <c r="H19" s="34"/>
      <c r="I19" s="34"/>
      <c r="J19" s="32"/>
    </row>
    <row r="20" spans="1:10" x14ac:dyDescent="0.25">
      <c r="A20" s="48" t="s">
        <v>76</v>
      </c>
      <c r="B20" s="13"/>
      <c r="C20" s="13"/>
      <c r="D20" s="13"/>
      <c r="E20" s="13"/>
      <c r="F20" s="13"/>
    </row>
    <row r="21" spans="1:10" x14ac:dyDescent="0.25">
      <c r="A21" s="271" t="s">
        <v>83</v>
      </c>
      <c r="B21" s="271"/>
      <c r="C21" s="271"/>
      <c r="D21" s="271"/>
      <c r="E21" s="271"/>
      <c r="F21" s="13"/>
    </row>
    <row r="22" spans="1:10" x14ac:dyDescent="0.25">
      <c r="A22" s="98"/>
      <c r="B22" s="47" t="s">
        <v>77</v>
      </c>
      <c r="C22" s="13"/>
      <c r="D22" s="13"/>
      <c r="E22" s="13"/>
      <c r="F22" s="13"/>
    </row>
    <row r="23" spans="1:10" x14ac:dyDescent="0.25">
      <c r="A23" s="99"/>
      <c r="B23" s="47" t="s">
        <v>82</v>
      </c>
      <c r="C23" s="13"/>
      <c r="D23" s="13"/>
      <c r="E23" s="13"/>
      <c r="F23" s="13"/>
    </row>
    <row r="24" spans="1:10" x14ac:dyDescent="0.25">
      <c r="A24" s="13"/>
      <c r="B24" s="13"/>
      <c r="C24" s="13"/>
      <c r="D24" s="13"/>
      <c r="E24" s="13"/>
      <c r="F24" s="13"/>
    </row>
  </sheetData>
  <mergeCells count="18">
    <mergeCell ref="H10:H12"/>
    <mergeCell ref="I10:I12"/>
    <mergeCell ref="A21:E21"/>
    <mergeCell ref="C9:E9"/>
    <mergeCell ref="A10:A12"/>
    <mergeCell ref="B10:B12"/>
    <mergeCell ref="C10:C12"/>
    <mergeCell ref="D10:D12"/>
    <mergeCell ref="E10:E12"/>
    <mergeCell ref="G10:G12"/>
    <mergeCell ref="A1:J1"/>
    <mergeCell ref="A7:A8"/>
    <mergeCell ref="B7:B8"/>
    <mergeCell ref="C7:E7"/>
    <mergeCell ref="H7:H8"/>
    <mergeCell ref="I7:I8"/>
    <mergeCell ref="G7:G8"/>
    <mergeCell ref="F7:F8"/>
  </mergeCells>
  <printOptions horizontalCentered="1"/>
  <pageMargins left="0.78740157480314965" right="0.78740157480314965" top="0.78740157480314965" bottom="0.78740157480314965" header="0.78740157480314965" footer="0.78740157480314965"/>
  <pageSetup paperSize="5" scale="88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4"/>
  <sheetViews>
    <sheetView view="pageBreakPreview" zoomScale="60" zoomScaleNormal="70" workbookViewId="0">
      <selection activeCell="H31" sqref="H31"/>
    </sheetView>
  </sheetViews>
  <sheetFormatPr defaultRowHeight="15" x14ac:dyDescent="0.25"/>
  <cols>
    <col min="1" max="1" width="5.28515625" customWidth="1"/>
    <col min="2" max="2" width="13.28515625" customWidth="1"/>
    <col min="3" max="3" width="6.28515625" customWidth="1"/>
    <col min="4" max="4" width="22.7109375" customWidth="1"/>
    <col min="6" max="6" width="10.140625" customWidth="1"/>
    <col min="8" max="8" width="18.5703125" customWidth="1"/>
    <col min="9" max="9" width="6.85546875" customWidth="1"/>
    <col min="10" max="10" width="22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7" t="s">
        <v>3</v>
      </c>
      <c r="E3" s="18" t="s">
        <v>876</v>
      </c>
      <c r="F3" s="18" t="s">
        <v>1</v>
      </c>
      <c r="G3" s="18" t="s">
        <v>877</v>
      </c>
      <c r="H3" s="290"/>
      <c r="I3" s="17" t="s">
        <v>20</v>
      </c>
      <c r="J3" s="17" t="s">
        <v>3</v>
      </c>
      <c r="K3" s="18" t="s">
        <v>876</v>
      </c>
      <c r="L3" s="18" t="s">
        <v>1</v>
      </c>
      <c r="M3" s="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283" t="s">
        <v>153</v>
      </c>
      <c r="C4" s="36">
        <v>1</v>
      </c>
      <c r="D4" s="37" t="s">
        <v>51</v>
      </c>
      <c r="E4" s="40">
        <v>1.51</v>
      </c>
      <c r="F4" s="21"/>
      <c r="G4" s="22"/>
      <c r="H4" s="286" t="s">
        <v>62</v>
      </c>
      <c r="I4" s="36">
        <v>1</v>
      </c>
      <c r="J4" s="37" t="s">
        <v>84</v>
      </c>
      <c r="K4" s="40">
        <v>1.51</v>
      </c>
      <c r="L4" s="24"/>
      <c r="M4" s="25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284"/>
      <c r="C5" s="38">
        <f>C4+1</f>
        <v>2</v>
      </c>
      <c r="D5" s="39" t="s">
        <v>52</v>
      </c>
      <c r="E5" s="41">
        <v>1.74</v>
      </c>
      <c r="F5" s="21"/>
      <c r="G5" s="21"/>
      <c r="H5" s="287"/>
      <c r="I5" s="38">
        <f>I4+1</f>
        <v>2</v>
      </c>
      <c r="J5" s="39" t="s">
        <v>85</v>
      </c>
      <c r="K5" s="41">
        <v>1.74</v>
      </c>
      <c r="L5" s="24"/>
      <c r="M5" s="21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284"/>
      <c r="C6" s="38">
        <f t="shared" ref="C6:C7" si="0">C5+1</f>
        <v>3</v>
      </c>
      <c r="D6" s="39" t="s">
        <v>53</v>
      </c>
      <c r="E6" s="41">
        <v>2.0699999999999998</v>
      </c>
      <c r="F6" s="21"/>
      <c r="G6" s="22"/>
      <c r="H6" s="287"/>
      <c r="I6" s="38">
        <f t="shared" ref="I6:I17" si="1">I5+1</f>
        <v>3</v>
      </c>
      <c r="J6" s="39" t="s">
        <v>85</v>
      </c>
      <c r="K6" s="41">
        <v>2.0699999999999998</v>
      </c>
      <c r="L6" s="24"/>
      <c r="M6" s="25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284"/>
      <c r="C7" s="38">
        <f t="shared" si="0"/>
        <v>4</v>
      </c>
      <c r="D7" s="39" t="s">
        <v>54</v>
      </c>
      <c r="E7" s="41">
        <v>1.77</v>
      </c>
      <c r="F7" s="22"/>
      <c r="G7" s="21"/>
      <c r="H7" s="287"/>
      <c r="I7" s="38">
        <f t="shared" si="1"/>
        <v>4</v>
      </c>
      <c r="J7" s="39" t="s">
        <v>86</v>
      </c>
      <c r="K7" s="41">
        <v>1.77</v>
      </c>
      <c r="L7" s="24"/>
      <c r="M7" s="21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284"/>
      <c r="C8" s="38">
        <v>5</v>
      </c>
      <c r="D8" s="39" t="s">
        <v>55</v>
      </c>
      <c r="E8" s="41">
        <v>1.19</v>
      </c>
      <c r="F8" s="21"/>
      <c r="G8" s="21"/>
      <c r="H8" s="287"/>
      <c r="I8" s="38">
        <f t="shared" si="1"/>
        <v>5</v>
      </c>
      <c r="J8" s="39" t="s">
        <v>87</v>
      </c>
      <c r="K8" s="41">
        <v>1.37</v>
      </c>
      <c r="L8" s="24"/>
      <c r="M8" s="21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284"/>
      <c r="C9" s="38">
        <f t="shared" ref="C9:C14" si="2">C8+1</f>
        <v>6</v>
      </c>
      <c r="D9" s="39" t="s">
        <v>56</v>
      </c>
      <c r="E9" s="41">
        <v>0.37</v>
      </c>
      <c r="F9" s="21"/>
      <c r="G9" s="21"/>
      <c r="H9" s="287"/>
      <c r="I9" s="38">
        <f t="shared" si="1"/>
        <v>6</v>
      </c>
      <c r="J9" s="39" t="s">
        <v>88</v>
      </c>
      <c r="K9" s="41">
        <v>1.19</v>
      </c>
      <c r="L9" s="24"/>
      <c r="M9" s="21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284"/>
      <c r="C10" s="38">
        <f t="shared" si="2"/>
        <v>7</v>
      </c>
      <c r="D10" s="39" t="s">
        <v>57</v>
      </c>
      <c r="E10" s="41">
        <v>1.5</v>
      </c>
      <c r="F10" s="21"/>
      <c r="G10" s="21"/>
      <c r="H10" s="287"/>
      <c r="I10" s="38">
        <f t="shared" si="1"/>
        <v>7</v>
      </c>
      <c r="J10" s="39" t="s">
        <v>88</v>
      </c>
      <c r="K10" s="41">
        <v>0.37</v>
      </c>
      <c r="L10" s="24"/>
      <c r="M10" s="21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284"/>
      <c r="C11" s="38">
        <f t="shared" si="2"/>
        <v>8</v>
      </c>
      <c r="D11" s="39" t="s">
        <v>58</v>
      </c>
      <c r="E11" s="41">
        <v>1.98</v>
      </c>
      <c r="F11" s="21"/>
      <c r="G11" s="21"/>
      <c r="H11" s="287"/>
      <c r="I11" s="38">
        <f t="shared" si="1"/>
        <v>8</v>
      </c>
      <c r="J11" s="39" t="s">
        <v>88</v>
      </c>
      <c r="K11" s="41">
        <v>1.5</v>
      </c>
      <c r="L11" s="24"/>
      <c r="M11" s="21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284"/>
      <c r="C12" s="38">
        <f t="shared" si="2"/>
        <v>9</v>
      </c>
      <c r="D12" s="39" t="s">
        <v>59</v>
      </c>
      <c r="E12" s="41">
        <v>1.41</v>
      </c>
      <c r="F12" s="21"/>
      <c r="G12" s="21"/>
      <c r="H12" s="287"/>
      <c r="I12" s="38">
        <f t="shared" si="1"/>
        <v>9</v>
      </c>
      <c r="J12" s="39" t="s">
        <v>88</v>
      </c>
      <c r="K12" s="41">
        <v>1.98</v>
      </c>
      <c r="L12" s="24"/>
      <c r="M12" s="21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x14ac:dyDescent="0.25">
      <c r="A13" s="258"/>
      <c r="B13" s="284"/>
      <c r="C13" s="38">
        <f t="shared" si="2"/>
        <v>10</v>
      </c>
      <c r="D13" s="39" t="s">
        <v>60</v>
      </c>
      <c r="E13" s="41">
        <v>1.18</v>
      </c>
      <c r="F13" s="21"/>
      <c r="G13" s="21"/>
      <c r="H13" s="287"/>
      <c r="I13" s="38">
        <f t="shared" si="1"/>
        <v>10</v>
      </c>
      <c r="J13" s="39" t="s">
        <v>88</v>
      </c>
      <c r="K13" s="41">
        <v>1.41</v>
      </c>
      <c r="L13" s="24"/>
      <c r="M13" s="21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x14ac:dyDescent="0.25">
      <c r="A14" s="258"/>
      <c r="B14" s="284"/>
      <c r="C14" s="38">
        <f t="shared" si="2"/>
        <v>11</v>
      </c>
      <c r="D14" s="39" t="s">
        <v>61</v>
      </c>
      <c r="E14" s="41">
        <v>6.12</v>
      </c>
      <c r="F14" s="21"/>
      <c r="G14" s="21"/>
      <c r="H14" s="287"/>
      <c r="I14" s="38">
        <f t="shared" si="1"/>
        <v>11</v>
      </c>
      <c r="J14" s="39" t="s">
        <v>89</v>
      </c>
      <c r="K14" s="41">
        <v>1.18</v>
      </c>
      <c r="L14" s="24"/>
      <c r="M14" s="21"/>
      <c r="N14" s="24"/>
      <c r="O14" s="24"/>
      <c r="P14" s="24"/>
      <c r="Q14" s="24"/>
      <c r="R14" s="24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5.75" x14ac:dyDescent="0.25">
      <c r="A15" s="258"/>
      <c r="B15" s="284"/>
      <c r="D15" s="1"/>
      <c r="E15" s="1"/>
      <c r="F15" s="21"/>
      <c r="G15" s="21"/>
      <c r="H15" s="287"/>
      <c r="I15" s="38">
        <f t="shared" si="1"/>
        <v>12</v>
      </c>
      <c r="J15" s="39" t="s">
        <v>61</v>
      </c>
      <c r="K15" s="41">
        <v>6.12</v>
      </c>
      <c r="L15" s="24"/>
      <c r="M15" s="21"/>
      <c r="N15" s="24"/>
      <c r="O15" s="24"/>
      <c r="P15" s="24"/>
      <c r="Q15" s="24"/>
      <c r="R15" s="24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5.75" x14ac:dyDescent="0.25">
      <c r="A16" s="258"/>
      <c r="B16" s="284"/>
      <c r="C16" s="21"/>
      <c r="D16" s="21"/>
      <c r="E16" s="21"/>
      <c r="F16" s="21"/>
      <c r="G16" s="21"/>
      <c r="H16" s="287"/>
      <c r="I16" s="38">
        <f t="shared" si="1"/>
        <v>13</v>
      </c>
      <c r="J16" s="39" t="s">
        <v>90</v>
      </c>
      <c r="K16" s="41">
        <v>2.72</v>
      </c>
      <c r="L16" s="24"/>
      <c r="M16" s="21"/>
      <c r="N16" s="24"/>
      <c r="O16" s="24"/>
      <c r="P16" s="24"/>
      <c r="Q16" s="24"/>
      <c r="R16" s="24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15.75" x14ac:dyDescent="0.25">
      <c r="A17" s="258"/>
      <c r="B17" s="284"/>
      <c r="C17" s="21"/>
      <c r="D17" s="21"/>
      <c r="E17" s="21"/>
      <c r="F17" s="21"/>
      <c r="G17" s="21"/>
      <c r="H17" s="287"/>
      <c r="I17" s="53">
        <f t="shared" si="1"/>
        <v>14</v>
      </c>
      <c r="J17" s="54" t="s">
        <v>90</v>
      </c>
      <c r="K17" s="55">
        <v>1.95</v>
      </c>
      <c r="L17" s="24"/>
      <c r="M17" s="21"/>
      <c r="N17" s="24"/>
      <c r="O17" s="24"/>
      <c r="P17" s="24"/>
      <c r="Q17" s="24"/>
      <c r="R17" s="24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5.75" x14ac:dyDescent="0.25">
      <c r="A18" s="258"/>
      <c r="B18" s="285"/>
      <c r="C18" s="19"/>
      <c r="D18" s="29"/>
      <c r="E18" s="25"/>
      <c r="F18" s="21"/>
      <c r="G18" s="21"/>
      <c r="H18" s="288"/>
      <c r="I18" s="19"/>
      <c r="J18" s="30"/>
      <c r="K18" s="30"/>
      <c r="L18" s="30"/>
      <c r="M18" s="30"/>
      <c r="N18" s="24"/>
      <c r="O18" s="24"/>
      <c r="P18" s="24"/>
      <c r="Q18" s="24"/>
      <c r="R18" s="21"/>
      <c r="S18" s="13"/>
      <c r="T18" s="13"/>
      <c r="U18" s="13"/>
      <c r="V18" s="13"/>
      <c r="W18" s="13"/>
      <c r="X18" s="13"/>
      <c r="Y18" s="13"/>
      <c r="Z18" s="13"/>
      <c r="AA18" s="13"/>
    </row>
    <row r="19" spans="1:27" x14ac:dyDescent="0.25">
      <c r="L19" s="7"/>
    </row>
    <row r="20" spans="1:27" ht="15.75" x14ac:dyDescent="0.25">
      <c r="K20" s="8"/>
    </row>
    <row r="21" spans="1:27" ht="15.75" x14ac:dyDescent="0.25">
      <c r="K21" s="8"/>
    </row>
    <row r="22" spans="1:27" ht="18.75" x14ac:dyDescent="0.3">
      <c r="B22" s="313" t="s">
        <v>897</v>
      </c>
      <c r="C22" s="313" t="s">
        <v>35</v>
      </c>
      <c r="D22" s="313" t="s">
        <v>898</v>
      </c>
      <c r="E22" s="313"/>
      <c r="F22" s="313"/>
      <c r="G22" s="313"/>
      <c r="H22" s="313"/>
      <c r="I22" s="313"/>
      <c r="J22" s="313"/>
      <c r="K22" s="313"/>
      <c r="L22" s="313"/>
      <c r="M22" s="313"/>
      <c r="N22" s="313"/>
      <c r="O22" s="314"/>
      <c r="P22" s="314"/>
      <c r="Q22" s="314"/>
      <c r="R22" s="314"/>
    </row>
    <row r="23" spans="1:27" ht="18.75" x14ac:dyDescent="0.3">
      <c r="B23" s="313" t="s">
        <v>899</v>
      </c>
      <c r="C23" s="313" t="s">
        <v>35</v>
      </c>
      <c r="D23" s="313" t="s">
        <v>902</v>
      </c>
      <c r="E23" s="315" t="s">
        <v>903</v>
      </c>
      <c r="F23" s="313"/>
      <c r="G23" s="313"/>
      <c r="H23" s="313"/>
      <c r="I23" s="313"/>
      <c r="J23" s="313"/>
      <c r="K23" s="313"/>
      <c r="L23" s="313"/>
      <c r="M23" s="313"/>
      <c r="N23" s="313"/>
      <c r="O23" s="314"/>
      <c r="P23" s="314"/>
      <c r="Q23" s="314"/>
      <c r="R23" s="314"/>
    </row>
    <row r="24" spans="1:27" ht="18.75" x14ac:dyDescent="0.3">
      <c r="B24" s="313"/>
      <c r="C24" s="313"/>
      <c r="D24" s="313" t="s">
        <v>900</v>
      </c>
      <c r="E24" s="315" t="s">
        <v>901</v>
      </c>
      <c r="F24" s="313"/>
      <c r="G24" s="313"/>
      <c r="H24" s="313"/>
      <c r="I24" s="313"/>
      <c r="J24" s="313"/>
      <c r="K24" s="313"/>
      <c r="L24" s="313"/>
      <c r="M24" s="313"/>
      <c r="N24" s="313"/>
      <c r="O24" s="314"/>
      <c r="P24" s="314"/>
      <c r="Q24" s="314"/>
      <c r="R24" s="314"/>
    </row>
    <row r="25" spans="1:27" ht="18.75" x14ac:dyDescent="0.3">
      <c r="B25" s="313"/>
      <c r="C25" s="313"/>
      <c r="D25" s="313"/>
      <c r="E25" s="313"/>
      <c r="F25" s="313"/>
      <c r="G25" s="313"/>
      <c r="H25" s="313"/>
      <c r="I25" s="313"/>
      <c r="J25" s="313"/>
      <c r="K25" s="313"/>
      <c r="L25" s="313"/>
      <c r="M25" s="313"/>
      <c r="N25" s="313"/>
      <c r="O25" s="314"/>
      <c r="P25" s="314"/>
      <c r="Q25" s="314"/>
      <c r="R25" s="314"/>
    </row>
    <row r="26" spans="1:27" x14ac:dyDescent="0.25">
      <c r="B26" s="314"/>
      <c r="C26" s="314"/>
      <c r="D26" s="314"/>
      <c r="E26" s="314"/>
      <c r="F26" s="314"/>
      <c r="G26" s="314"/>
      <c r="H26" s="314"/>
      <c r="I26" s="314"/>
      <c r="J26" s="314"/>
      <c r="K26" s="314"/>
      <c r="L26" s="314"/>
      <c r="M26" s="314"/>
      <c r="N26" s="314"/>
      <c r="O26" s="314"/>
      <c r="P26" s="314"/>
      <c r="Q26" s="314"/>
      <c r="R26" s="314"/>
    </row>
    <row r="27" spans="1:27" ht="15.75" x14ac:dyDescent="0.25">
      <c r="K27" s="8"/>
    </row>
    <row r="28" spans="1:27" ht="15.75" x14ac:dyDescent="0.25">
      <c r="K28" s="8"/>
    </row>
    <row r="29" spans="1:27" ht="15.75" x14ac:dyDescent="0.25">
      <c r="K29" s="8"/>
    </row>
    <row r="30" spans="1:27" ht="15.75" x14ac:dyDescent="0.25">
      <c r="K30" s="8"/>
    </row>
    <row r="31" spans="1:27" ht="15.75" x14ac:dyDescent="0.25">
      <c r="K31" s="8"/>
    </row>
    <row r="32" spans="1:27" ht="15.75" x14ac:dyDescent="0.25">
      <c r="K32" s="8"/>
    </row>
    <row r="33" spans="11:11" ht="15.75" x14ac:dyDescent="0.25">
      <c r="K33" s="8"/>
    </row>
    <row r="34" spans="11:11" ht="15.75" x14ac:dyDescent="0.25">
      <c r="K34" s="8"/>
    </row>
  </sheetData>
  <mergeCells count="13">
    <mergeCell ref="O2:O3"/>
    <mergeCell ref="P2:P3"/>
    <mergeCell ref="Q2:Q3"/>
    <mergeCell ref="R2:R3"/>
    <mergeCell ref="A4:A18"/>
    <mergeCell ref="B4:B18"/>
    <mergeCell ref="H4:H18"/>
    <mergeCell ref="A2:A3"/>
    <mergeCell ref="B2:B3"/>
    <mergeCell ref="C2:G2"/>
    <mergeCell ref="H2:H3"/>
    <mergeCell ref="I2:M2"/>
    <mergeCell ref="N2:N3"/>
  </mergeCells>
  <printOptions horizontalCentered="1"/>
  <pageMargins left="0" right="0.19685039370078741" top="0.39370078740157483" bottom="0.39370078740157483" header="0.39370078740157483" footer="0.39370078740157483"/>
  <pageSetup paperSize="5" scale="60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4"/>
  <sheetViews>
    <sheetView view="pageBreakPreview" zoomScale="60" zoomScaleNormal="70" workbookViewId="0">
      <selection activeCell="D29" sqref="D29"/>
    </sheetView>
  </sheetViews>
  <sheetFormatPr defaultRowHeight="15" x14ac:dyDescent="0.25"/>
  <cols>
    <col min="1" max="1" width="5.7109375" customWidth="1"/>
    <col min="2" max="2" width="13.28515625" customWidth="1"/>
    <col min="3" max="3" width="6.28515625" customWidth="1"/>
    <col min="4" max="4" width="22.7109375" customWidth="1"/>
    <col min="8" max="8" width="18.5703125" customWidth="1"/>
    <col min="9" max="9" width="6.85546875" customWidth="1"/>
    <col min="10" max="10" width="22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7" t="s">
        <v>3</v>
      </c>
      <c r="E3" s="18" t="s">
        <v>876</v>
      </c>
      <c r="F3" s="18" t="s">
        <v>1</v>
      </c>
      <c r="G3" s="18" t="s">
        <v>877</v>
      </c>
      <c r="H3" s="290"/>
      <c r="I3" s="17" t="s">
        <v>20</v>
      </c>
      <c r="J3" s="17" t="s">
        <v>3</v>
      </c>
      <c r="K3" s="18" t="s">
        <v>876</v>
      </c>
      <c r="L3" s="18" t="s">
        <v>1</v>
      </c>
      <c r="M3" s="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283" t="s">
        <v>109</v>
      </c>
      <c r="C4" s="56">
        <v>1</v>
      </c>
      <c r="D4" s="57" t="s">
        <v>91</v>
      </c>
      <c r="F4" s="60">
        <v>10.93</v>
      </c>
      <c r="G4" s="22"/>
      <c r="H4" s="286" t="s">
        <v>101</v>
      </c>
      <c r="I4" s="56">
        <v>1</v>
      </c>
      <c r="J4" s="57" t="s">
        <v>91</v>
      </c>
      <c r="L4" s="60">
        <v>10.93</v>
      </c>
      <c r="M4" s="3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284"/>
      <c r="C5" s="4">
        <f t="shared" ref="C5:C13" si="0">1+C4</f>
        <v>2</v>
      </c>
      <c r="D5" s="58" t="s">
        <v>92</v>
      </c>
      <c r="E5" s="5">
        <v>1.22</v>
      </c>
      <c r="F5" s="21"/>
      <c r="G5" s="21"/>
      <c r="H5" s="287"/>
      <c r="I5" s="4">
        <f>1+I4</f>
        <v>2</v>
      </c>
      <c r="J5" s="58" t="s">
        <v>92</v>
      </c>
      <c r="K5" s="5">
        <v>1.22</v>
      </c>
      <c r="L5" s="6"/>
      <c r="M5" s="1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284"/>
      <c r="C6" s="4">
        <f t="shared" si="0"/>
        <v>3</v>
      </c>
      <c r="D6" s="58" t="s">
        <v>93</v>
      </c>
      <c r="E6" s="5">
        <v>1.82</v>
      </c>
      <c r="F6" s="21"/>
      <c r="G6" s="22"/>
      <c r="H6" s="287"/>
      <c r="I6" s="4">
        <f t="shared" ref="I6:I13" si="1">1+I5</f>
        <v>3</v>
      </c>
      <c r="J6" s="58" t="s">
        <v>93</v>
      </c>
      <c r="K6" s="5">
        <v>1.82</v>
      </c>
      <c r="L6" s="6"/>
      <c r="M6" s="1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284"/>
      <c r="C7" s="4">
        <f t="shared" si="0"/>
        <v>4</v>
      </c>
      <c r="D7" s="58" t="s">
        <v>94</v>
      </c>
      <c r="E7" s="5">
        <v>1.47</v>
      </c>
      <c r="F7" s="22"/>
      <c r="G7" s="21"/>
      <c r="H7" s="287"/>
      <c r="I7" s="4">
        <f t="shared" si="1"/>
        <v>4</v>
      </c>
      <c r="J7" s="58" t="s">
        <v>94</v>
      </c>
      <c r="K7" s="5">
        <v>1.47</v>
      </c>
      <c r="L7" s="6"/>
      <c r="M7" s="1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284"/>
      <c r="C8" s="4">
        <f t="shared" si="0"/>
        <v>5</v>
      </c>
      <c r="D8" s="58" t="s">
        <v>95</v>
      </c>
      <c r="E8" s="5">
        <v>7.58</v>
      </c>
      <c r="F8" s="21"/>
      <c r="G8" s="21"/>
      <c r="H8" s="287"/>
      <c r="I8" s="4">
        <f t="shared" si="1"/>
        <v>5</v>
      </c>
      <c r="J8" s="58" t="s">
        <v>95</v>
      </c>
      <c r="K8" s="5">
        <v>7.58</v>
      </c>
      <c r="L8" s="6"/>
      <c r="M8" s="1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284"/>
      <c r="C9" s="4">
        <f t="shared" si="0"/>
        <v>6</v>
      </c>
      <c r="D9" s="58" t="s">
        <v>96</v>
      </c>
      <c r="F9" s="5">
        <v>14.72</v>
      </c>
      <c r="G9" s="21"/>
      <c r="H9" s="287"/>
      <c r="I9" s="4">
        <f t="shared" si="1"/>
        <v>6</v>
      </c>
      <c r="J9" s="58" t="s">
        <v>96</v>
      </c>
      <c r="L9" s="5">
        <v>14.72</v>
      </c>
      <c r="M9" s="1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284"/>
      <c r="C10" s="4">
        <f t="shared" si="0"/>
        <v>7</v>
      </c>
      <c r="D10" s="58" t="s">
        <v>97</v>
      </c>
      <c r="E10" s="5">
        <v>2.02</v>
      </c>
      <c r="F10" s="21"/>
      <c r="G10" s="21"/>
      <c r="H10" s="287"/>
      <c r="I10" s="4">
        <f t="shared" si="1"/>
        <v>7</v>
      </c>
      <c r="J10" s="58" t="s">
        <v>97</v>
      </c>
      <c r="K10" s="5">
        <v>2.02</v>
      </c>
      <c r="L10" s="6"/>
      <c r="M10" s="1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284"/>
      <c r="C11" s="4">
        <f t="shared" si="0"/>
        <v>8</v>
      </c>
      <c r="D11" s="58" t="s">
        <v>98</v>
      </c>
      <c r="F11" s="21"/>
      <c r="G11" s="5">
        <v>19.57</v>
      </c>
      <c r="H11" s="287"/>
      <c r="I11" s="4">
        <f t="shared" si="1"/>
        <v>8</v>
      </c>
      <c r="J11" s="58" t="s">
        <v>98</v>
      </c>
      <c r="L11" s="6"/>
      <c r="M11" s="5">
        <v>19.57</v>
      </c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284"/>
      <c r="C12" s="4">
        <f t="shared" si="0"/>
        <v>9</v>
      </c>
      <c r="D12" s="58" t="s">
        <v>99</v>
      </c>
      <c r="E12" s="61">
        <v>5.12</v>
      </c>
      <c r="F12" s="21"/>
      <c r="G12" s="21"/>
      <c r="H12" s="287"/>
      <c r="I12" s="4">
        <f t="shared" si="1"/>
        <v>9</v>
      </c>
      <c r="J12" s="58" t="s">
        <v>99</v>
      </c>
      <c r="K12" s="5">
        <v>5.12</v>
      </c>
      <c r="L12" s="6"/>
      <c r="M12" s="1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x14ac:dyDescent="0.25">
      <c r="A13" s="258"/>
      <c r="B13" s="284"/>
      <c r="C13" s="4">
        <f t="shared" si="0"/>
        <v>10</v>
      </c>
      <c r="D13" s="59" t="s">
        <v>100</v>
      </c>
      <c r="E13" s="62">
        <v>5.13</v>
      </c>
      <c r="F13" s="21"/>
      <c r="G13" s="21"/>
      <c r="H13" s="287"/>
      <c r="I13" s="9">
        <f t="shared" si="1"/>
        <v>10</v>
      </c>
      <c r="J13" s="59" t="s">
        <v>100</v>
      </c>
      <c r="K13" s="63">
        <v>5.13</v>
      </c>
      <c r="L13" s="10"/>
      <c r="M13" s="11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x14ac:dyDescent="0.25">
      <c r="A14" s="258"/>
      <c r="B14" s="284"/>
      <c r="C14" s="38"/>
      <c r="D14" s="39"/>
      <c r="E14" s="41"/>
      <c r="F14" s="21"/>
      <c r="G14" s="21"/>
      <c r="H14" s="287"/>
      <c r="I14" s="38"/>
      <c r="J14" s="39"/>
      <c r="K14" s="41"/>
      <c r="L14" s="24"/>
      <c r="M14" s="21"/>
      <c r="N14" s="24"/>
      <c r="O14" s="24"/>
      <c r="P14" s="24"/>
      <c r="Q14" s="24"/>
      <c r="R14" s="24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5.75" x14ac:dyDescent="0.25">
      <c r="A15" s="258"/>
      <c r="B15" s="284"/>
      <c r="D15" s="1"/>
      <c r="F15" s="21"/>
      <c r="G15" s="21"/>
      <c r="H15" s="287"/>
      <c r="I15" s="38"/>
      <c r="J15" s="39"/>
      <c r="K15" s="41"/>
      <c r="L15" s="24"/>
      <c r="M15" s="21"/>
      <c r="N15" s="24"/>
      <c r="O15" s="24"/>
      <c r="P15" s="24"/>
      <c r="Q15" s="24"/>
      <c r="R15" s="24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5.75" x14ac:dyDescent="0.25">
      <c r="A16" s="258"/>
      <c r="B16" s="284"/>
      <c r="C16" s="21"/>
      <c r="D16" s="21"/>
      <c r="E16" s="21"/>
      <c r="F16" s="21"/>
      <c r="G16" s="21"/>
      <c r="H16" s="287"/>
      <c r="I16" s="38"/>
      <c r="J16" s="39"/>
      <c r="K16" s="41"/>
      <c r="L16" s="24"/>
      <c r="M16" s="21"/>
      <c r="N16" s="24"/>
      <c r="O16" s="24"/>
      <c r="P16" s="24"/>
      <c r="Q16" s="24"/>
      <c r="R16" s="24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15.75" x14ac:dyDescent="0.25">
      <c r="A17" s="258"/>
      <c r="B17" s="284"/>
      <c r="C17" s="21"/>
      <c r="D17" s="21"/>
      <c r="E17" s="21"/>
      <c r="F17" s="21"/>
      <c r="G17" s="21"/>
      <c r="H17" s="287"/>
      <c r="I17" s="53"/>
      <c r="J17" s="54"/>
      <c r="K17" s="55"/>
      <c r="L17" s="24"/>
      <c r="M17" s="21"/>
      <c r="N17" s="24"/>
      <c r="O17" s="24"/>
      <c r="P17" s="24"/>
      <c r="Q17" s="24"/>
      <c r="R17" s="24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5.75" x14ac:dyDescent="0.25">
      <c r="A18" s="258"/>
      <c r="B18" s="285"/>
      <c r="C18" s="19"/>
      <c r="D18" s="29"/>
      <c r="E18" s="25"/>
      <c r="F18" s="21"/>
      <c r="G18" s="21"/>
      <c r="H18" s="288"/>
      <c r="I18" s="19"/>
      <c r="J18" s="30"/>
      <c r="K18" s="30"/>
      <c r="L18" s="30"/>
      <c r="M18" s="30"/>
      <c r="N18" s="24"/>
      <c r="O18" s="24"/>
      <c r="P18" s="24"/>
      <c r="Q18" s="24"/>
      <c r="R18" s="21"/>
      <c r="S18" s="13"/>
      <c r="T18" s="13"/>
      <c r="U18" s="13"/>
      <c r="V18" s="13"/>
      <c r="W18" s="13"/>
      <c r="X18" s="13"/>
      <c r="Y18" s="13"/>
      <c r="Z18" s="13"/>
      <c r="AA18" s="13"/>
    </row>
    <row r="19" spans="1:27" x14ac:dyDescent="0.25">
      <c r="L19" s="7"/>
    </row>
    <row r="20" spans="1:27" ht="18.75" x14ac:dyDescent="0.3">
      <c r="B20" s="313" t="s">
        <v>897</v>
      </c>
      <c r="C20" s="313" t="s">
        <v>35</v>
      </c>
      <c r="D20" s="313" t="s">
        <v>898</v>
      </c>
      <c r="E20" s="313"/>
      <c r="F20" s="313"/>
      <c r="G20" s="313"/>
      <c r="H20" s="313"/>
      <c r="I20" s="313"/>
      <c r="J20" s="313"/>
      <c r="K20" s="313"/>
      <c r="L20" s="313"/>
      <c r="M20" s="313"/>
      <c r="N20" s="313"/>
      <c r="O20" s="314"/>
      <c r="P20" s="314"/>
      <c r="Q20" s="314"/>
      <c r="R20" s="314"/>
    </row>
    <row r="21" spans="1:27" ht="18.75" x14ac:dyDescent="0.3">
      <c r="B21" s="313" t="s">
        <v>899</v>
      </c>
      <c r="C21" s="313" t="s">
        <v>35</v>
      </c>
      <c r="D21" s="313" t="s">
        <v>902</v>
      </c>
      <c r="E21" s="315" t="s">
        <v>903</v>
      </c>
      <c r="F21" s="313"/>
      <c r="G21" s="313"/>
      <c r="H21" s="313"/>
      <c r="I21" s="313"/>
      <c r="J21" s="313"/>
      <c r="K21" s="313"/>
      <c r="L21" s="313"/>
      <c r="M21" s="313"/>
      <c r="N21" s="313"/>
      <c r="O21" s="314"/>
      <c r="P21" s="314"/>
      <c r="Q21" s="314"/>
      <c r="R21" s="314"/>
    </row>
    <row r="22" spans="1:27" ht="18.75" x14ac:dyDescent="0.3">
      <c r="B22" s="313"/>
      <c r="C22" s="313"/>
      <c r="D22" s="313" t="s">
        <v>900</v>
      </c>
      <c r="E22" s="315" t="s">
        <v>901</v>
      </c>
      <c r="F22" s="313"/>
      <c r="G22" s="313"/>
      <c r="H22" s="313"/>
      <c r="I22" s="313"/>
      <c r="J22" s="313"/>
      <c r="K22" s="313"/>
      <c r="L22" s="313"/>
      <c r="M22" s="313"/>
      <c r="N22" s="313"/>
      <c r="O22" s="314"/>
      <c r="P22" s="314"/>
      <c r="Q22" s="314"/>
      <c r="R22" s="314"/>
    </row>
    <row r="23" spans="1:27" ht="18.75" x14ac:dyDescent="0.3">
      <c r="B23" s="313"/>
      <c r="C23" s="313"/>
      <c r="D23" s="313"/>
      <c r="E23" s="313"/>
      <c r="F23" s="313"/>
      <c r="G23" s="313"/>
      <c r="H23" s="313"/>
      <c r="I23" s="313"/>
      <c r="J23" s="313"/>
      <c r="K23" s="313"/>
      <c r="L23" s="313"/>
      <c r="M23" s="313"/>
      <c r="N23" s="313"/>
      <c r="O23" s="314"/>
      <c r="P23" s="314"/>
      <c r="Q23" s="314"/>
      <c r="R23" s="314"/>
    </row>
    <row r="24" spans="1:27" x14ac:dyDescent="0.25">
      <c r="B24" s="314"/>
      <c r="C24" s="314"/>
      <c r="D24" s="314"/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14"/>
    </row>
    <row r="25" spans="1:27" ht="15.75" x14ac:dyDescent="0.25">
      <c r="K25" s="8"/>
    </row>
    <row r="26" spans="1:27" ht="15.75" x14ac:dyDescent="0.25">
      <c r="K26" s="8"/>
    </row>
    <row r="27" spans="1:27" ht="15.75" x14ac:dyDescent="0.25">
      <c r="K27" s="8"/>
    </row>
    <row r="28" spans="1:27" ht="15.75" x14ac:dyDescent="0.25">
      <c r="K28" s="8"/>
    </row>
    <row r="29" spans="1:27" ht="15.75" x14ac:dyDescent="0.25">
      <c r="K29" s="8"/>
    </row>
    <row r="30" spans="1:27" ht="15.75" x14ac:dyDescent="0.25">
      <c r="K30" s="8"/>
    </row>
    <row r="31" spans="1:27" ht="15.75" x14ac:dyDescent="0.25">
      <c r="K31" s="8"/>
    </row>
    <row r="32" spans="1:27" ht="15.75" x14ac:dyDescent="0.25">
      <c r="K32" s="8"/>
    </row>
    <row r="33" spans="11:11" ht="15.75" x14ac:dyDescent="0.25">
      <c r="K33" s="8"/>
    </row>
    <row r="34" spans="11:11" ht="15.75" x14ac:dyDescent="0.25">
      <c r="K34" s="8"/>
    </row>
  </sheetData>
  <mergeCells count="13">
    <mergeCell ref="O2:O3"/>
    <mergeCell ref="P2:P3"/>
    <mergeCell ref="Q2:Q3"/>
    <mergeCell ref="R2:R3"/>
    <mergeCell ref="A4:A18"/>
    <mergeCell ref="B4:B18"/>
    <mergeCell ref="H4:H18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2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4"/>
  <sheetViews>
    <sheetView view="pageBreakPreview" zoomScale="60" zoomScaleNormal="70" workbookViewId="0">
      <selection activeCell="B21" sqref="B21:R25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6" max="6" width="10.5703125" customWidth="1"/>
    <col min="8" max="8" width="18.5703125" customWidth="1"/>
    <col min="9" max="9" width="6.85546875" customWidth="1"/>
    <col min="10" max="10" width="22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7" t="s">
        <v>3</v>
      </c>
      <c r="E3" s="18" t="s">
        <v>876</v>
      </c>
      <c r="F3" s="18" t="s">
        <v>1</v>
      </c>
      <c r="G3" s="18" t="s">
        <v>877</v>
      </c>
      <c r="H3" s="290"/>
      <c r="I3" s="17" t="s">
        <v>20</v>
      </c>
      <c r="J3" s="17" t="s">
        <v>3</v>
      </c>
      <c r="K3" s="18" t="s">
        <v>876</v>
      </c>
      <c r="L3" s="18" t="s">
        <v>1</v>
      </c>
      <c r="M3" s="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283" t="s">
        <v>107</v>
      </c>
      <c r="C4" s="56">
        <v>1</v>
      </c>
      <c r="D4" s="57" t="s">
        <v>102</v>
      </c>
      <c r="E4" s="68">
        <v>8.15</v>
      </c>
      <c r="F4" s="60"/>
      <c r="G4" s="22"/>
      <c r="H4" s="286" t="s">
        <v>108</v>
      </c>
      <c r="I4" s="4">
        <v>1</v>
      </c>
      <c r="J4" s="58" t="s">
        <v>102</v>
      </c>
      <c r="K4" s="66">
        <v>8.15</v>
      </c>
      <c r="L4" s="6"/>
      <c r="M4" s="3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284"/>
      <c r="C5" s="56">
        <v>2</v>
      </c>
      <c r="D5" s="58" t="s">
        <v>103</v>
      </c>
      <c r="E5" s="69">
        <v>4.8499999999999996</v>
      </c>
      <c r="F5" s="21"/>
      <c r="G5" s="21"/>
      <c r="H5" s="287"/>
      <c r="I5" s="4">
        <v>2</v>
      </c>
      <c r="J5" s="58" t="s">
        <v>103</v>
      </c>
      <c r="K5" s="66">
        <v>4.8499999999999996</v>
      </c>
      <c r="L5" s="6"/>
      <c r="M5" s="1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284"/>
      <c r="C6" s="56">
        <v>3</v>
      </c>
      <c r="D6" s="58" t="s">
        <v>104</v>
      </c>
      <c r="E6" s="69">
        <v>2.2200000000000002</v>
      </c>
      <c r="F6" s="21"/>
      <c r="G6" s="22"/>
      <c r="H6" s="287"/>
      <c r="I6" s="4">
        <v>3</v>
      </c>
      <c r="J6" s="58" t="s">
        <v>104</v>
      </c>
      <c r="K6" s="66">
        <v>2.2200000000000002</v>
      </c>
      <c r="L6" s="6"/>
      <c r="M6" s="1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284"/>
      <c r="C7" s="4">
        <v>4</v>
      </c>
      <c r="D7" s="58" t="s">
        <v>105</v>
      </c>
      <c r="E7" s="66">
        <v>6.39</v>
      </c>
      <c r="F7" s="22"/>
      <c r="G7" s="21"/>
      <c r="H7" s="287"/>
      <c r="I7" s="4">
        <v>4</v>
      </c>
      <c r="J7" s="58" t="s">
        <v>105</v>
      </c>
      <c r="K7" s="66">
        <v>6.39</v>
      </c>
      <c r="L7" s="6"/>
      <c r="M7" s="1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284"/>
      <c r="C8" s="64">
        <v>5</v>
      </c>
      <c r="D8" s="65" t="s">
        <v>106</v>
      </c>
      <c r="E8" s="1"/>
      <c r="F8" s="70">
        <v>10.78</v>
      </c>
      <c r="G8" s="21"/>
      <c r="H8" s="287"/>
      <c r="I8" s="4">
        <v>5</v>
      </c>
      <c r="J8" s="58" t="s">
        <v>106</v>
      </c>
      <c r="K8" s="1"/>
      <c r="L8" s="67">
        <v>10.78</v>
      </c>
      <c r="M8" s="11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284"/>
      <c r="C9" s="4"/>
      <c r="D9" s="58"/>
      <c r="F9" s="5"/>
      <c r="G9" s="21"/>
      <c r="H9" s="287"/>
      <c r="I9" s="4"/>
      <c r="J9" s="58"/>
      <c r="K9" s="1"/>
      <c r="L9" s="5"/>
      <c r="M9" s="1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284"/>
      <c r="C10" s="4"/>
      <c r="D10" s="58"/>
      <c r="E10" s="5"/>
      <c r="F10" s="21"/>
      <c r="G10" s="21"/>
      <c r="H10" s="287"/>
      <c r="I10" s="4"/>
      <c r="J10" s="58"/>
      <c r="K10" s="5"/>
      <c r="L10" s="6"/>
      <c r="M10" s="1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284"/>
      <c r="C11" s="4"/>
      <c r="D11" s="58"/>
      <c r="F11" s="21"/>
      <c r="G11" s="5"/>
      <c r="H11" s="287"/>
      <c r="I11" s="4"/>
      <c r="J11" s="58"/>
      <c r="L11" s="6"/>
      <c r="M11" s="5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284"/>
      <c r="C12" s="4"/>
      <c r="D12" s="58"/>
      <c r="E12" s="61"/>
      <c r="F12" s="21"/>
      <c r="G12" s="21"/>
      <c r="H12" s="287"/>
      <c r="I12" s="4"/>
      <c r="J12" s="58"/>
      <c r="K12" s="5"/>
      <c r="L12" s="6"/>
      <c r="M12" s="1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x14ac:dyDescent="0.25">
      <c r="A13" s="258"/>
      <c r="B13" s="284"/>
      <c r="C13" s="4"/>
      <c r="D13" s="59"/>
      <c r="E13" s="62"/>
      <c r="F13" s="21"/>
      <c r="G13" s="21"/>
      <c r="H13" s="287"/>
      <c r="I13" s="9"/>
      <c r="J13" s="59"/>
      <c r="K13" s="63"/>
      <c r="L13" s="10"/>
      <c r="M13" s="11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x14ac:dyDescent="0.25">
      <c r="A14" s="258"/>
      <c r="B14" s="284"/>
      <c r="C14" s="38"/>
      <c r="D14" s="39"/>
      <c r="E14" s="41"/>
      <c r="F14" s="21"/>
      <c r="G14" s="21"/>
      <c r="H14" s="287"/>
      <c r="I14" s="38"/>
      <c r="J14" s="39"/>
      <c r="K14" s="41"/>
      <c r="L14" s="24"/>
      <c r="M14" s="21"/>
      <c r="N14" s="24"/>
      <c r="O14" s="24"/>
      <c r="P14" s="24"/>
      <c r="Q14" s="24"/>
      <c r="R14" s="24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5.75" x14ac:dyDescent="0.25">
      <c r="A15" s="258"/>
      <c r="B15" s="284"/>
      <c r="D15" s="1"/>
      <c r="F15" s="21"/>
      <c r="G15" s="21"/>
      <c r="H15" s="287"/>
      <c r="I15" s="38"/>
      <c r="J15" s="39"/>
      <c r="K15" s="41"/>
      <c r="L15" s="24"/>
      <c r="M15" s="21"/>
      <c r="N15" s="24"/>
      <c r="O15" s="24"/>
      <c r="P15" s="24"/>
      <c r="Q15" s="24"/>
      <c r="R15" s="24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5.75" x14ac:dyDescent="0.25">
      <c r="A16" s="258"/>
      <c r="B16" s="284"/>
      <c r="C16" s="21"/>
      <c r="D16" s="21"/>
      <c r="E16" s="21"/>
      <c r="F16" s="21"/>
      <c r="G16" s="21"/>
      <c r="H16" s="287"/>
      <c r="I16" s="38"/>
      <c r="J16" s="39"/>
      <c r="K16" s="41"/>
      <c r="L16" s="24"/>
      <c r="M16" s="21"/>
      <c r="N16" s="24"/>
      <c r="O16" s="24"/>
      <c r="P16" s="24"/>
      <c r="Q16" s="24"/>
      <c r="R16" s="24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15.75" x14ac:dyDescent="0.25">
      <c r="A17" s="258"/>
      <c r="B17" s="284"/>
      <c r="C17" s="21"/>
      <c r="D17" s="21"/>
      <c r="E17" s="21"/>
      <c r="F17" s="21"/>
      <c r="G17" s="21"/>
      <c r="H17" s="287"/>
      <c r="I17" s="53"/>
      <c r="J17" s="54"/>
      <c r="K17" s="55"/>
      <c r="L17" s="24"/>
      <c r="M17" s="21"/>
      <c r="N17" s="24"/>
      <c r="O17" s="24"/>
      <c r="P17" s="24"/>
      <c r="Q17" s="24"/>
      <c r="R17" s="24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5.75" x14ac:dyDescent="0.25">
      <c r="A18" s="258"/>
      <c r="B18" s="285"/>
      <c r="C18" s="19"/>
      <c r="D18" s="29"/>
      <c r="E18" s="25"/>
      <c r="F18" s="21"/>
      <c r="G18" s="21"/>
      <c r="H18" s="288"/>
      <c r="I18" s="19"/>
      <c r="J18" s="30"/>
      <c r="K18" s="30"/>
      <c r="L18" s="30"/>
      <c r="M18" s="30"/>
      <c r="N18" s="24"/>
      <c r="O18" s="24"/>
      <c r="P18" s="24"/>
      <c r="Q18" s="24"/>
      <c r="R18" s="21"/>
      <c r="S18" s="13"/>
      <c r="T18" s="13"/>
      <c r="U18" s="13"/>
      <c r="V18" s="13"/>
      <c r="W18" s="13"/>
      <c r="X18" s="13"/>
      <c r="Y18" s="13"/>
      <c r="Z18" s="13"/>
      <c r="AA18" s="13"/>
    </row>
    <row r="19" spans="1:27" x14ac:dyDescent="0.25">
      <c r="L19" s="7"/>
    </row>
    <row r="20" spans="1:27" ht="15.75" x14ac:dyDescent="0.25">
      <c r="K20" s="8"/>
    </row>
    <row r="21" spans="1:27" ht="18.75" x14ac:dyDescent="0.3">
      <c r="B21" s="313" t="s">
        <v>897</v>
      </c>
      <c r="C21" s="313" t="s">
        <v>35</v>
      </c>
      <c r="D21" s="313" t="s">
        <v>898</v>
      </c>
      <c r="E21" s="313"/>
      <c r="F21" s="313"/>
      <c r="G21" s="313"/>
      <c r="H21" s="313"/>
      <c r="I21" s="313"/>
      <c r="J21" s="313"/>
      <c r="K21" s="313"/>
      <c r="L21" s="313"/>
      <c r="M21" s="313"/>
      <c r="N21" s="313"/>
      <c r="O21" s="314"/>
      <c r="P21" s="314"/>
      <c r="Q21" s="314"/>
      <c r="R21" s="314"/>
    </row>
    <row r="22" spans="1:27" ht="18.75" x14ac:dyDescent="0.3">
      <c r="B22" s="313" t="s">
        <v>899</v>
      </c>
      <c r="C22" s="313" t="s">
        <v>35</v>
      </c>
      <c r="D22" s="313" t="s">
        <v>902</v>
      </c>
      <c r="E22" s="315" t="s">
        <v>903</v>
      </c>
      <c r="F22" s="313"/>
      <c r="G22" s="313"/>
      <c r="H22" s="313"/>
      <c r="I22" s="313"/>
      <c r="J22" s="313"/>
      <c r="K22" s="313"/>
      <c r="L22" s="313"/>
      <c r="M22" s="313"/>
      <c r="N22" s="313"/>
      <c r="O22" s="314"/>
      <c r="P22" s="314"/>
      <c r="Q22" s="314"/>
      <c r="R22" s="314"/>
    </row>
    <row r="23" spans="1:27" ht="18.75" x14ac:dyDescent="0.3">
      <c r="B23" s="313"/>
      <c r="C23" s="313"/>
      <c r="D23" s="313" t="s">
        <v>900</v>
      </c>
      <c r="E23" s="315" t="s">
        <v>901</v>
      </c>
      <c r="F23" s="313"/>
      <c r="G23" s="313"/>
      <c r="H23" s="313"/>
      <c r="I23" s="313"/>
      <c r="J23" s="313"/>
      <c r="K23" s="313"/>
      <c r="L23" s="313"/>
      <c r="M23" s="313"/>
      <c r="N23" s="313"/>
      <c r="O23" s="314"/>
      <c r="P23" s="314"/>
      <c r="Q23" s="314"/>
      <c r="R23" s="314"/>
    </row>
    <row r="24" spans="1:27" ht="18.75" x14ac:dyDescent="0.3">
      <c r="B24" s="313"/>
      <c r="C24" s="313"/>
      <c r="D24" s="313"/>
      <c r="E24" s="313"/>
      <c r="F24" s="313"/>
      <c r="G24" s="313"/>
      <c r="H24" s="313"/>
      <c r="I24" s="313"/>
      <c r="J24" s="313"/>
      <c r="K24" s="313"/>
      <c r="L24" s="313"/>
      <c r="M24" s="313"/>
      <c r="N24" s="313"/>
      <c r="O24" s="314"/>
      <c r="P24" s="314"/>
      <c r="Q24" s="314"/>
      <c r="R24" s="314"/>
    </row>
    <row r="25" spans="1:27" x14ac:dyDescent="0.25">
      <c r="B25" s="314"/>
      <c r="C25" s="314"/>
      <c r="D25" s="314"/>
      <c r="E25" s="314"/>
      <c r="F25" s="314"/>
      <c r="G25" s="314"/>
      <c r="H25" s="314"/>
      <c r="I25" s="314"/>
      <c r="J25" s="314"/>
      <c r="K25" s="314"/>
      <c r="L25" s="314"/>
      <c r="M25" s="314"/>
      <c r="N25" s="314"/>
      <c r="O25" s="314"/>
      <c r="P25" s="314"/>
      <c r="Q25" s="314"/>
      <c r="R25" s="314"/>
    </row>
    <row r="26" spans="1:27" ht="15.75" x14ac:dyDescent="0.25">
      <c r="K26" s="8"/>
    </row>
    <row r="27" spans="1:27" ht="15.75" x14ac:dyDescent="0.25">
      <c r="K27" s="8"/>
    </row>
    <row r="28" spans="1:27" ht="15.75" x14ac:dyDescent="0.25">
      <c r="K28" s="8"/>
    </row>
    <row r="29" spans="1:27" ht="15.75" x14ac:dyDescent="0.25">
      <c r="K29" s="8"/>
    </row>
    <row r="30" spans="1:27" ht="15.75" x14ac:dyDescent="0.25">
      <c r="K30" s="8"/>
    </row>
    <row r="31" spans="1:27" ht="15.75" x14ac:dyDescent="0.25">
      <c r="K31" s="8"/>
    </row>
    <row r="32" spans="1:27" ht="15.75" x14ac:dyDescent="0.25">
      <c r="K32" s="8"/>
    </row>
    <row r="33" spans="11:11" ht="15.75" x14ac:dyDescent="0.25">
      <c r="K33" s="8"/>
    </row>
    <row r="34" spans="11:11" ht="15.75" x14ac:dyDescent="0.25">
      <c r="K34" s="8"/>
    </row>
  </sheetData>
  <mergeCells count="13">
    <mergeCell ref="O2:O3"/>
    <mergeCell ref="P2:P3"/>
    <mergeCell ref="Q2:Q3"/>
    <mergeCell ref="R2:R3"/>
    <mergeCell ref="A4:A18"/>
    <mergeCell ref="B4:B18"/>
    <mergeCell ref="H4:H18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2" orientation="landscape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4"/>
  <sheetViews>
    <sheetView view="pageBreakPreview" zoomScale="60" zoomScaleNormal="70" workbookViewId="0">
      <selection activeCell="B23" sqref="B23:R27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6" max="6" width="10.14062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7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8" t="s">
        <v>876</v>
      </c>
      <c r="L3" s="18" t="s">
        <v>1</v>
      </c>
      <c r="M3" s="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61">
        <v>1</v>
      </c>
      <c r="B4" s="283" t="s">
        <v>110</v>
      </c>
      <c r="C4" s="71">
        <v>1</v>
      </c>
      <c r="D4" s="72" t="s">
        <v>111</v>
      </c>
      <c r="E4" s="73">
        <v>7.0100000000000007</v>
      </c>
      <c r="F4" s="60"/>
      <c r="G4" s="22"/>
      <c r="H4" s="294" t="s">
        <v>120</v>
      </c>
      <c r="I4" s="78">
        <v>1</v>
      </c>
      <c r="J4" s="87" t="s">
        <v>121</v>
      </c>
      <c r="K4" s="1"/>
      <c r="L4" s="91">
        <v>12.91</v>
      </c>
      <c r="M4" s="1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91"/>
      <c r="B5" s="284"/>
      <c r="C5" s="71">
        <v>2</v>
      </c>
      <c r="D5" s="72" t="s">
        <v>112</v>
      </c>
      <c r="E5" s="73">
        <v>4.34</v>
      </c>
      <c r="F5" s="21"/>
      <c r="G5" s="21"/>
      <c r="H5" s="295"/>
      <c r="I5" s="78">
        <f t="shared" ref="I5:I20" si="0">I4+1</f>
        <v>2</v>
      </c>
      <c r="J5" s="88" t="s">
        <v>111</v>
      </c>
      <c r="K5" s="1"/>
      <c r="L5" s="6"/>
      <c r="M5" s="92">
        <v>16.18</v>
      </c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31.5" x14ac:dyDescent="0.25">
      <c r="A6" s="291"/>
      <c r="B6" s="284"/>
      <c r="C6" s="71">
        <v>3</v>
      </c>
      <c r="D6" s="72" t="s">
        <v>113</v>
      </c>
      <c r="E6" s="73">
        <v>0.24000000000000002</v>
      </c>
      <c r="F6" s="21"/>
      <c r="G6" s="22"/>
      <c r="H6" s="295"/>
      <c r="I6" s="292">
        <f t="shared" si="0"/>
        <v>3</v>
      </c>
      <c r="J6" s="87" t="s">
        <v>122</v>
      </c>
      <c r="K6" s="92">
        <v>2.27</v>
      </c>
      <c r="L6" s="6"/>
      <c r="M6" s="1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31.5" x14ac:dyDescent="0.25">
      <c r="A7" s="291"/>
      <c r="B7" s="284"/>
      <c r="C7" s="71">
        <v>4</v>
      </c>
      <c r="D7" s="72" t="s">
        <v>114</v>
      </c>
      <c r="E7" s="73">
        <v>0.93</v>
      </c>
      <c r="F7" s="22"/>
      <c r="G7" s="21"/>
      <c r="H7" s="295"/>
      <c r="I7" s="293"/>
      <c r="J7" s="87" t="s">
        <v>123</v>
      </c>
      <c r="K7" s="92">
        <v>2.34</v>
      </c>
      <c r="L7" s="6"/>
      <c r="M7" s="1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91"/>
      <c r="B8" s="284"/>
      <c r="C8" s="71">
        <v>5</v>
      </c>
      <c r="D8" s="72" t="s">
        <v>115</v>
      </c>
      <c r="E8" s="73">
        <v>1.9</v>
      </c>
      <c r="F8" s="70"/>
      <c r="G8" s="21"/>
      <c r="H8" s="295"/>
      <c r="I8" s="78">
        <v>4</v>
      </c>
      <c r="J8" s="88" t="s">
        <v>113</v>
      </c>
      <c r="K8" s="91">
        <v>9.1199999999999992</v>
      </c>
      <c r="L8" s="67"/>
      <c r="M8" s="1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91"/>
      <c r="B9" s="284"/>
      <c r="C9" s="71">
        <v>6</v>
      </c>
      <c r="D9" s="72" t="s">
        <v>116</v>
      </c>
      <c r="E9" s="73">
        <v>0.86</v>
      </c>
      <c r="F9" s="5"/>
      <c r="G9" s="21"/>
      <c r="H9" s="295"/>
      <c r="I9" s="78">
        <f t="shared" si="0"/>
        <v>5</v>
      </c>
      <c r="J9" s="88" t="s">
        <v>114</v>
      </c>
      <c r="K9" s="91">
        <v>7.73</v>
      </c>
      <c r="L9" s="5"/>
      <c r="M9" s="1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91"/>
      <c r="B10" s="284"/>
      <c r="C10" s="71">
        <v>7</v>
      </c>
      <c r="D10" s="72" t="s">
        <v>117</v>
      </c>
      <c r="F10" s="21"/>
      <c r="G10" s="73">
        <v>24.380000000000003</v>
      </c>
      <c r="H10" s="295"/>
      <c r="I10" s="78">
        <f t="shared" si="0"/>
        <v>6</v>
      </c>
      <c r="J10" s="88" t="s">
        <v>115</v>
      </c>
      <c r="K10" s="91">
        <v>7.26</v>
      </c>
      <c r="L10" s="6"/>
      <c r="M10" s="1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91"/>
      <c r="B11" s="284"/>
      <c r="C11" s="74">
        <v>8</v>
      </c>
      <c r="D11" s="75" t="s">
        <v>118</v>
      </c>
      <c r="E11" s="76">
        <v>0.8899999999999999</v>
      </c>
      <c r="F11" s="21"/>
      <c r="G11" s="5"/>
      <c r="H11" s="295"/>
      <c r="I11" s="78">
        <f t="shared" si="0"/>
        <v>7</v>
      </c>
      <c r="J11" s="88" t="s">
        <v>116</v>
      </c>
      <c r="K11" s="91">
        <v>6.49</v>
      </c>
      <c r="L11" s="6"/>
      <c r="M11" s="5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91"/>
      <c r="B12" s="284"/>
      <c r="C12" s="71">
        <v>9</v>
      </c>
      <c r="D12" s="77" t="s">
        <v>119</v>
      </c>
      <c r="E12" s="1"/>
      <c r="F12" s="21"/>
      <c r="G12" s="73">
        <v>17.670000000000002</v>
      </c>
      <c r="H12" s="295"/>
      <c r="I12" s="78">
        <f t="shared" si="0"/>
        <v>8</v>
      </c>
      <c r="J12" s="88" t="s">
        <v>117</v>
      </c>
      <c r="K12" s="1"/>
      <c r="L12" s="6"/>
      <c r="M12" s="91">
        <v>21.05</v>
      </c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x14ac:dyDescent="0.25">
      <c r="A13" s="291"/>
      <c r="B13" s="284"/>
      <c r="C13" s="1"/>
      <c r="D13" s="1"/>
      <c r="E13" s="1"/>
      <c r="F13" s="21"/>
      <c r="G13" s="21"/>
      <c r="H13" s="295"/>
      <c r="I13" s="78">
        <f t="shared" si="0"/>
        <v>9</v>
      </c>
      <c r="J13" s="87" t="s">
        <v>118</v>
      </c>
      <c r="K13" s="91">
        <v>4.49</v>
      </c>
      <c r="L13" s="6"/>
      <c r="M13" s="1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x14ac:dyDescent="0.25">
      <c r="A14" s="291"/>
      <c r="B14" s="284"/>
      <c r="C14" s="38"/>
      <c r="D14" s="39"/>
      <c r="E14" s="41"/>
      <c r="F14" s="21"/>
      <c r="G14" s="21"/>
      <c r="H14" s="295"/>
      <c r="I14" s="78">
        <f t="shared" si="0"/>
        <v>10</v>
      </c>
      <c r="J14" s="88" t="s">
        <v>119</v>
      </c>
      <c r="K14" s="92">
        <v>7.88</v>
      </c>
      <c r="L14" s="24"/>
      <c r="M14" s="21"/>
      <c r="N14" s="24"/>
      <c r="O14" s="24"/>
      <c r="P14" s="24"/>
      <c r="Q14" s="24"/>
      <c r="R14" s="24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5.75" x14ac:dyDescent="0.25">
      <c r="A15" s="291"/>
      <c r="B15" s="284"/>
      <c r="D15" s="1"/>
      <c r="F15" s="21"/>
      <c r="G15" s="21"/>
      <c r="H15" s="295"/>
      <c r="I15" s="78">
        <f t="shared" si="0"/>
        <v>11</v>
      </c>
      <c r="J15" s="88" t="s">
        <v>124</v>
      </c>
      <c r="K15" s="92">
        <v>8.86</v>
      </c>
      <c r="L15" s="24"/>
      <c r="M15" s="21"/>
      <c r="N15" s="24"/>
      <c r="O15" s="24"/>
      <c r="P15" s="24"/>
      <c r="Q15" s="24"/>
      <c r="R15" s="24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5.75" x14ac:dyDescent="0.25">
      <c r="A16" s="291"/>
      <c r="B16" s="284"/>
      <c r="C16" s="21"/>
      <c r="D16" s="21"/>
      <c r="E16" s="21"/>
      <c r="F16" s="21"/>
      <c r="G16" s="21"/>
      <c r="H16" s="295"/>
      <c r="I16" s="78">
        <f t="shared" si="0"/>
        <v>12</v>
      </c>
      <c r="J16" s="88" t="s">
        <v>125</v>
      </c>
      <c r="K16" s="92">
        <v>9.77</v>
      </c>
      <c r="L16" s="24"/>
      <c r="M16" s="21"/>
      <c r="N16" s="24"/>
      <c r="O16" s="24"/>
      <c r="P16" s="24"/>
      <c r="Q16" s="24"/>
      <c r="R16" s="24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15.75" x14ac:dyDescent="0.25">
      <c r="A17" s="291"/>
      <c r="B17" s="284"/>
      <c r="C17" s="21"/>
      <c r="D17" s="21"/>
      <c r="E17" s="21"/>
      <c r="F17" s="21"/>
      <c r="G17" s="21"/>
      <c r="H17" s="295"/>
      <c r="I17" s="78">
        <f t="shared" si="0"/>
        <v>13</v>
      </c>
      <c r="J17" s="87" t="s">
        <v>126</v>
      </c>
      <c r="K17" s="92">
        <v>5.08</v>
      </c>
      <c r="L17" s="24"/>
      <c r="M17" s="21"/>
      <c r="N17" s="24"/>
      <c r="O17" s="24"/>
      <c r="P17" s="24"/>
      <c r="Q17" s="24"/>
      <c r="R17" s="24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5.75" x14ac:dyDescent="0.25">
      <c r="A18" s="291"/>
      <c r="B18" s="284"/>
      <c r="C18" s="80"/>
      <c r="D18" s="81"/>
      <c r="E18" s="82"/>
      <c r="F18" s="83"/>
      <c r="G18" s="83"/>
      <c r="H18" s="295"/>
      <c r="I18" s="84">
        <f t="shared" si="0"/>
        <v>14</v>
      </c>
      <c r="J18" s="89" t="s">
        <v>127</v>
      </c>
      <c r="K18" s="92">
        <v>4.04</v>
      </c>
      <c r="L18" s="30"/>
      <c r="M18" s="30"/>
      <c r="N18" s="85"/>
      <c r="O18" s="85"/>
      <c r="P18" s="85"/>
      <c r="Q18" s="85"/>
      <c r="R18" s="8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15.75" x14ac:dyDescent="0.25">
      <c r="A19" s="291"/>
      <c r="B19" s="284"/>
      <c r="C19" s="1"/>
      <c r="D19" s="1"/>
      <c r="E19" s="1"/>
      <c r="F19" s="1"/>
      <c r="G19" s="1"/>
      <c r="H19" s="295"/>
      <c r="I19" s="86">
        <f t="shared" si="0"/>
        <v>15</v>
      </c>
      <c r="J19" s="90" t="s">
        <v>128</v>
      </c>
      <c r="K19" s="92">
        <v>5.05</v>
      </c>
      <c r="L19" s="6"/>
      <c r="M19" s="1"/>
      <c r="N19" s="1"/>
      <c r="O19" s="1"/>
      <c r="P19" s="1"/>
      <c r="Q19" s="1"/>
      <c r="R19" s="1"/>
    </row>
    <row r="20" spans="1:27" ht="15.75" x14ac:dyDescent="0.25">
      <c r="A20" s="262"/>
      <c r="B20" s="285"/>
      <c r="C20" s="1"/>
      <c r="D20" s="1"/>
      <c r="E20" s="1"/>
      <c r="F20" s="1"/>
      <c r="G20" s="1"/>
      <c r="H20" s="296"/>
      <c r="I20" s="86">
        <f t="shared" si="0"/>
        <v>16</v>
      </c>
      <c r="J20" s="90" t="s">
        <v>129</v>
      </c>
      <c r="K20" s="92">
        <v>8.17</v>
      </c>
      <c r="L20" s="1"/>
      <c r="M20" s="1"/>
      <c r="N20" s="1"/>
      <c r="O20" s="1"/>
      <c r="P20" s="1"/>
      <c r="Q20" s="1"/>
      <c r="R20" s="1"/>
    </row>
    <row r="21" spans="1:27" ht="15.75" x14ac:dyDescent="0.25">
      <c r="K21" s="8"/>
    </row>
    <row r="22" spans="1:27" ht="15.75" x14ac:dyDescent="0.25">
      <c r="K22" s="8"/>
    </row>
    <row r="23" spans="1:27" ht="18.75" x14ac:dyDescent="0.3">
      <c r="B23" s="313" t="s">
        <v>897</v>
      </c>
      <c r="C23" s="313" t="s">
        <v>35</v>
      </c>
      <c r="D23" s="313" t="s">
        <v>898</v>
      </c>
      <c r="E23" s="313"/>
      <c r="F23" s="313"/>
      <c r="G23" s="313"/>
      <c r="H23" s="313"/>
      <c r="I23" s="313"/>
      <c r="J23" s="313"/>
      <c r="K23" s="313"/>
      <c r="L23" s="313"/>
      <c r="M23" s="313"/>
      <c r="N23" s="313"/>
      <c r="O23" s="314"/>
      <c r="P23" s="314"/>
      <c r="Q23" s="314"/>
      <c r="R23" s="314"/>
    </row>
    <row r="24" spans="1:27" ht="18.75" x14ac:dyDescent="0.3">
      <c r="B24" s="313" t="s">
        <v>899</v>
      </c>
      <c r="C24" s="313" t="s">
        <v>35</v>
      </c>
      <c r="D24" s="313" t="s">
        <v>902</v>
      </c>
      <c r="E24" s="315" t="s">
        <v>903</v>
      </c>
      <c r="F24" s="313"/>
      <c r="G24" s="313"/>
      <c r="H24" s="313"/>
      <c r="I24" s="313"/>
      <c r="J24" s="313"/>
      <c r="K24" s="313"/>
      <c r="L24" s="313"/>
      <c r="M24" s="313"/>
      <c r="N24" s="313"/>
      <c r="O24" s="314"/>
      <c r="P24" s="314"/>
      <c r="Q24" s="314"/>
      <c r="R24" s="314"/>
    </row>
    <row r="25" spans="1:27" ht="18.75" x14ac:dyDescent="0.3">
      <c r="B25" s="313"/>
      <c r="C25" s="313"/>
      <c r="D25" s="313" t="s">
        <v>900</v>
      </c>
      <c r="E25" s="315" t="s">
        <v>901</v>
      </c>
      <c r="F25" s="313"/>
      <c r="G25" s="313"/>
      <c r="H25" s="313"/>
      <c r="I25" s="313"/>
      <c r="J25" s="313"/>
      <c r="K25" s="313"/>
      <c r="L25" s="313"/>
      <c r="M25" s="313"/>
      <c r="N25" s="313"/>
      <c r="O25" s="314"/>
      <c r="P25" s="314"/>
      <c r="Q25" s="314"/>
      <c r="R25" s="314"/>
    </row>
    <row r="26" spans="1:27" ht="18.75" x14ac:dyDescent="0.3">
      <c r="B26" s="313"/>
      <c r="C26" s="313"/>
      <c r="D26" s="313"/>
      <c r="E26" s="313"/>
      <c r="F26" s="313"/>
      <c r="G26" s="313"/>
      <c r="H26" s="313"/>
      <c r="I26" s="313"/>
      <c r="J26" s="313"/>
      <c r="K26" s="313"/>
      <c r="L26" s="313"/>
      <c r="M26" s="313"/>
      <c r="N26" s="313"/>
      <c r="O26" s="314"/>
      <c r="P26" s="314"/>
      <c r="Q26" s="314"/>
      <c r="R26" s="314"/>
    </row>
    <row r="27" spans="1:27" x14ac:dyDescent="0.25">
      <c r="B27" s="314"/>
      <c r="C27" s="314"/>
      <c r="D27" s="314"/>
      <c r="E27" s="314"/>
      <c r="F27" s="314"/>
      <c r="G27" s="314"/>
      <c r="H27" s="314"/>
      <c r="I27" s="314"/>
      <c r="J27" s="314"/>
      <c r="K27" s="314"/>
      <c r="L27" s="314"/>
      <c r="M27" s="314"/>
      <c r="N27" s="314"/>
      <c r="O27" s="314"/>
      <c r="P27" s="314"/>
      <c r="Q27" s="314"/>
      <c r="R27" s="314"/>
    </row>
    <row r="28" spans="1:27" ht="15.75" x14ac:dyDescent="0.25">
      <c r="K28" s="8"/>
    </row>
    <row r="29" spans="1:27" ht="15.75" x14ac:dyDescent="0.25">
      <c r="K29" s="8"/>
    </row>
    <row r="30" spans="1:27" ht="15.75" x14ac:dyDescent="0.25">
      <c r="K30" s="8"/>
    </row>
    <row r="31" spans="1:27" ht="15.75" x14ac:dyDescent="0.25">
      <c r="K31" s="8"/>
    </row>
    <row r="32" spans="1:27" ht="15.75" x14ac:dyDescent="0.25">
      <c r="K32" s="8"/>
    </row>
    <row r="33" spans="11:11" ht="15.75" x14ac:dyDescent="0.25">
      <c r="K33" s="8"/>
    </row>
    <row r="34" spans="11:11" ht="15.75" x14ac:dyDescent="0.25">
      <c r="K34" s="8"/>
    </row>
  </sheetData>
  <mergeCells count="14">
    <mergeCell ref="A4:A20"/>
    <mergeCell ref="O2:O3"/>
    <mergeCell ref="P2:P3"/>
    <mergeCell ref="Q2:Q3"/>
    <mergeCell ref="R2:R3"/>
    <mergeCell ref="I6:I7"/>
    <mergeCell ref="H4:H20"/>
    <mergeCell ref="B4:B20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4"/>
  <sheetViews>
    <sheetView view="pageBreakPreview" zoomScale="60" zoomScaleNormal="70" workbookViewId="0">
      <selection activeCell="B26" sqref="B26:R30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6" max="6" width="10.14062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63"/>
      <c r="B3" s="263"/>
      <c r="C3" s="93" t="s">
        <v>26</v>
      </c>
      <c r="D3" s="94" t="s">
        <v>3</v>
      </c>
      <c r="E3" s="95" t="s">
        <v>876</v>
      </c>
      <c r="F3" s="95" t="s">
        <v>1</v>
      </c>
      <c r="G3" s="95" t="s">
        <v>877</v>
      </c>
      <c r="H3" s="301"/>
      <c r="I3" s="96" t="s">
        <v>20</v>
      </c>
      <c r="J3" s="96" t="s">
        <v>3</v>
      </c>
      <c r="K3" s="95" t="s">
        <v>876</v>
      </c>
      <c r="L3" s="95" t="s">
        <v>1</v>
      </c>
      <c r="M3" s="95" t="s">
        <v>877</v>
      </c>
      <c r="N3" s="297"/>
      <c r="O3" s="297"/>
      <c r="P3" s="297"/>
      <c r="Q3" s="297"/>
      <c r="R3" s="298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0" t="s">
        <v>130</v>
      </c>
      <c r="C4" s="4">
        <v>1</v>
      </c>
      <c r="D4" s="58" t="s">
        <v>131</v>
      </c>
      <c r="E4" s="1"/>
      <c r="F4" s="41">
        <v>14.516</v>
      </c>
      <c r="G4" s="22"/>
      <c r="H4" s="299" t="s">
        <v>144</v>
      </c>
      <c r="I4" s="4">
        <v>1</v>
      </c>
      <c r="J4" s="58" t="s">
        <v>131</v>
      </c>
      <c r="K4" s="1"/>
      <c r="L4" s="41">
        <v>14.516</v>
      </c>
      <c r="M4" s="1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0"/>
      <c r="C5" s="4">
        <v>2</v>
      </c>
      <c r="D5" s="58" t="s">
        <v>132</v>
      </c>
      <c r="E5" s="41">
        <v>2.1970000000000001</v>
      </c>
      <c r="F5" s="21"/>
      <c r="G5" s="21"/>
      <c r="H5" s="299"/>
      <c r="I5" s="4">
        <v>2</v>
      </c>
      <c r="J5" s="58" t="s">
        <v>132</v>
      </c>
      <c r="K5" s="41">
        <v>2.1970000000000001</v>
      </c>
      <c r="L5" s="6"/>
      <c r="M5" s="1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0"/>
      <c r="C6" s="4">
        <v>3</v>
      </c>
      <c r="D6" s="58" t="s">
        <v>133</v>
      </c>
      <c r="E6" s="41">
        <v>4.3460000000000001</v>
      </c>
      <c r="F6" s="21"/>
      <c r="G6" s="22"/>
      <c r="H6" s="299"/>
      <c r="I6" s="4">
        <v>3</v>
      </c>
      <c r="J6" s="58" t="s">
        <v>133</v>
      </c>
      <c r="K6" s="41">
        <v>4.3460000000000001</v>
      </c>
      <c r="L6" s="6"/>
      <c r="M6" s="1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0"/>
      <c r="C7" s="4">
        <v>4</v>
      </c>
      <c r="D7" s="58" t="s">
        <v>134</v>
      </c>
      <c r="E7" s="41">
        <v>0.50600000000000001</v>
      </c>
      <c r="F7" s="22"/>
      <c r="G7" s="21"/>
      <c r="H7" s="299"/>
      <c r="I7" s="4">
        <v>4</v>
      </c>
      <c r="J7" s="58" t="s">
        <v>134</v>
      </c>
      <c r="K7" s="41">
        <v>0.50600000000000001</v>
      </c>
      <c r="L7" s="6"/>
      <c r="M7" s="1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0"/>
      <c r="C8" s="4">
        <f>C7+1</f>
        <v>5</v>
      </c>
      <c r="D8" s="58" t="s">
        <v>135</v>
      </c>
      <c r="E8" s="1"/>
      <c r="F8" s="41">
        <v>10.647</v>
      </c>
      <c r="G8" s="21"/>
      <c r="H8" s="299"/>
      <c r="I8" s="4">
        <f>I7+1</f>
        <v>5</v>
      </c>
      <c r="J8" s="58" t="s">
        <v>135</v>
      </c>
      <c r="K8" s="1"/>
      <c r="L8" s="41">
        <v>10.647</v>
      </c>
      <c r="M8" s="1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0"/>
      <c r="C9" s="4">
        <f t="shared" ref="C9:C16" si="0">C8+1</f>
        <v>6</v>
      </c>
      <c r="D9" s="58" t="s">
        <v>136</v>
      </c>
      <c r="E9" s="1"/>
      <c r="F9" s="41">
        <v>10.997</v>
      </c>
      <c r="G9" s="21"/>
      <c r="H9" s="299"/>
      <c r="I9" s="4">
        <f t="shared" ref="I9:I24" si="1">I8+1</f>
        <v>6</v>
      </c>
      <c r="J9" s="58" t="s">
        <v>136</v>
      </c>
      <c r="K9" s="1"/>
      <c r="L9" s="41">
        <v>10.997</v>
      </c>
      <c r="M9" s="1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0"/>
      <c r="C10" s="4">
        <f t="shared" si="0"/>
        <v>7</v>
      </c>
      <c r="D10" s="58" t="s">
        <v>137</v>
      </c>
      <c r="E10" s="41">
        <v>9.0999999999999998E-2</v>
      </c>
      <c r="F10" s="21"/>
      <c r="G10" s="73"/>
      <c r="H10" s="299"/>
      <c r="I10" s="4">
        <f t="shared" si="1"/>
        <v>7</v>
      </c>
      <c r="J10" s="58" t="s">
        <v>137</v>
      </c>
      <c r="K10" s="41">
        <v>9.0999999999999998E-2</v>
      </c>
      <c r="L10" s="6"/>
      <c r="M10" s="1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0"/>
      <c r="C11" s="4">
        <f t="shared" si="0"/>
        <v>8</v>
      </c>
      <c r="D11" s="58" t="s">
        <v>138</v>
      </c>
      <c r="E11" s="41">
        <v>5.28</v>
      </c>
      <c r="F11" s="21"/>
      <c r="G11" s="5"/>
      <c r="H11" s="299"/>
      <c r="I11" s="4">
        <f t="shared" si="1"/>
        <v>8</v>
      </c>
      <c r="J11" s="58" t="s">
        <v>138</v>
      </c>
      <c r="K11" s="41">
        <v>5.28</v>
      </c>
      <c r="L11" s="6"/>
      <c r="M11" s="1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0"/>
      <c r="C12" s="4">
        <f t="shared" si="0"/>
        <v>9</v>
      </c>
      <c r="D12" s="58" t="s">
        <v>139</v>
      </c>
      <c r="E12" s="41">
        <v>5.4210000000000003</v>
      </c>
      <c r="F12" s="21"/>
      <c r="G12" s="73"/>
      <c r="H12" s="299"/>
      <c r="I12" s="4">
        <f t="shared" si="1"/>
        <v>9</v>
      </c>
      <c r="J12" s="58" t="s">
        <v>139</v>
      </c>
      <c r="K12" s="41">
        <v>5.4210000000000003</v>
      </c>
      <c r="L12" s="6"/>
      <c r="M12" s="1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x14ac:dyDescent="0.25">
      <c r="A13" s="258"/>
      <c r="B13" s="300"/>
      <c r="C13" s="4">
        <f t="shared" si="0"/>
        <v>10</v>
      </c>
      <c r="D13" s="58" t="s">
        <v>140</v>
      </c>
      <c r="E13" s="97">
        <v>5.2949999999999999</v>
      </c>
      <c r="F13" s="21"/>
      <c r="G13" s="21"/>
      <c r="H13" s="299"/>
      <c r="I13" s="4">
        <f t="shared" si="1"/>
        <v>10</v>
      </c>
      <c r="J13" s="58" t="s">
        <v>140</v>
      </c>
      <c r="K13" s="41">
        <v>5.2949999999999999</v>
      </c>
      <c r="L13" s="6"/>
      <c r="M13" s="1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x14ac:dyDescent="0.25">
      <c r="A14" s="258"/>
      <c r="B14" s="300"/>
      <c r="C14" s="4">
        <f t="shared" si="0"/>
        <v>11</v>
      </c>
      <c r="D14" s="58" t="s">
        <v>141</v>
      </c>
      <c r="E14" s="41">
        <v>0.96399999999999997</v>
      </c>
      <c r="F14" s="21"/>
      <c r="G14" s="21"/>
      <c r="H14" s="299"/>
      <c r="I14" s="4">
        <f t="shared" si="1"/>
        <v>11</v>
      </c>
      <c r="J14" s="58" t="s">
        <v>141</v>
      </c>
      <c r="K14" s="41">
        <v>0.96399999999999997</v>
      </c>
      <c r="L14" s="6"/>
      <c r="M14" s="1"/>
      <c r="N14" s="24"/>
      <c r="O14" s="24"/>
      <c r="P14" s="24"/>
      <c r="Q14" s="24"/>
      <c r="R14" s="24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5.75" x14ac:dyDescent="0.25">
      <c r="A15" s="258"/>
      <c r="B15" s="300"/>
      <c r="C15" s="4">
        <f t="shared" si="0"/>
        <v>12</v>
      </c>
      <c r="D15" s="58" t="s">
        <v>142</v>
      </c>
      <c r="E15" s="41">
        <v>9.0399999999999991</v>
      </c>
      <c r="F15" s="21"/>
      <c r="G15" s="21"/>
      <c r="H15" s="299"/>
      <c r="I15" s="4">
        <f t="shared" si="1"/>
        <v>12</v>
      </c>
      <c r="J15" s="58" t="s">
        <v>142</v>
      </c>
      <c r="K15" s="41">
        <v>9.0399999999999991</v>
      </c>
      <c r="L15" s="6"/>
      <c r="M15" s="1"/>
      <c r="N15" s="24"/>
      <c r="O15" s="24"/>
      <c r="P15" s="24"/>
      <c r="Q15" s="24"/>
      <c r="R15" s="24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5.75" x14ac:dyDescent="0.25">
      <c r="A16" s="258"/>
      <c r="B16" s="300"/>
      <c r="C16" s="4">
        <f t="shared" si="0"/>
        <v>13</v>
      </c>
      <c r="D16" s="58" t="s">
        <v>143</v>
      </c>
      <c r="E16" s="41">
        <v>0.27400000000000002</v>
      </c>
      <c r="F16" s="21"/>
      <c r="G16" s="21"/>
      <c r="H16" s="299"/>
      <c r="I16" s="4">
        <f t="shared" si="1"/>
        <v>13</v>
      </c>
      <c r="J16" s="58" t="s">
        <v>143</v>
      </c>
      <c r="K16" s="41">
        <v>0.27400000000000002</v>
      </c>
      <c r="L16" s="6"/>
      <c r="M16" s="1"/>
      <c r="N16" s="24"/>
      <c r="O16" s="24"/>
      <c r="P16" s="24"/>
      <c r="Q16" s="24"/>
      <c r="R16" s="24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15.75" x14ac:dyDescent="0.25">
      <c r="A17" s="258"/>
      <c r="B17" s="300"/>
      <c r="C17" s="21"/>
      <c r="D17" s="21"/>
      <c r="E17" s="21"/>
      <c r="F17" s="21"/>
      <c r="G17" s="21"/>
      <c r="H17" s="299"/>
      <c r="I17" s="4">
        <f t="shared" si="1"/>
        <v>14</v>
      </c>
      <c r="J17" s="58" t="s">
        <v>145</v>
      </c>
      <c r="K17" s="41">
        <v>7.41</v>
      </c>
      <c r="L17" s="6"/>
      <c r="M17" s="1"/>
      <c r="N17" s="24"/>
      <c r="O17" s="24"/>
      <c r="P17" s="24"/>
      <c r="Q17" s="24"/>
      <c r="R17" s="24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5.75" x14ac:dyDescent="0.25">
      <c r="A18" s="258"/>
      <c r="B18" s="300"/>
      <c r="C18" s="19"/>
      <c r="D18" s="29"/>
      <c r="E18" s="25"/>
      <c r="F18" s="21"/>
      <c r="G18" s="21"/>
      <c r="H18" s="299"/>
      <c r="I18" s="4">
        <f t="shared" si="1"/>
        <v>15</v>
      </c>
      <c r="J18" s="58" t="s">
        <v>146</v>
      </c>
      <c r="K18" s="1"/>
      <c r="L18" s="6"/>
      <c r="M18" s="41">
        <v>26.324000000000002</v>
      </c>
      <c r="N18" s="24"/>
      <c r="O18" s="24"/>
      <c r="P18" s="24"/>
      <c r="Q18" s="24"/>
      <c r="R18" s="21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15.75" x14ac:dyDescent="0.25">
      <c r="A19" s="258"/>
      <c r="B19" s="300"/>
      <c r="C19" s="1"/>
      <c r="D19" s="1"/>
      <c r="E19" s="1"/>
      <c r="F19" s="1"/>
      <c r="G19" s="1"/>
      <c r="H19" s="299"/>
      <c r="I19" s="4">
        <f t="shared" si="1"/>
        <v>16</v>
      </c>
      <c r="J19" s="58" t="s">
        <v>147</v>
      </c>
      <c r="K19" s="41">
        <v>6.343</v>
      </c>
      <c r="L19" s="6"/>
      <c r="M19" s="1"/>
      <c r="N19" s="1"/>
      <c r="O19" s="1"/>
      <c r="P19" s="1"/>
      <c r="Q19" s="1"/>
      <c r="R19" s="1"/>
    </row>
    <row r="20" spans="1:27" ht="15.75" x14ac:dyDescent="0.25">
      <c r="A20" s="258"/>
      <c r="B20" s="300"/>
      <c r="C20" s="1"/>
      <c r="D20" s="1"/>
      <c r="E20" s="1"/>
      <c r="F20" s="1"/>
      <c r="G20" s="1"/>
      <c r="H20" s="299"/>
      <c r="I20" s="4">
        <f t="shared" si="1"/>
        <v>17</v>
      </c>
      <c r="J20" s="58" t="s">
        <v>148</v>
      </c>
      <c r="K20" s="1"/>
      <c r="L20" s="41">
        <v>11.647</v>
      </c>
      <c r="M20" s="1"/>
      <c r="N20" s="1"/>
      <c r="O20" s="1"/>
      <c r="P20" s="1"/>
      <c r="Q20" s="1"/>
      <c r="R20" s="1"/>
    </row>
    <row r="21" spans="1:27" ht="15.75" x14ac:dyDescent="0.25">
      <c r="A21" s="258"/>
      <c r="B21" s="300"/>
      <c r="C21" s="1"/>
      <c r="D21" s="1"/>
      <c r="E21" s="1"/>
      <c r="F21" s="1"/>
      <c r="G21" s="1"/>
      <c r="H21" s="299"/>
      <c r="I21" s="4">
        <f t="shared" si="1"/>
        <v>18</v>
      </c>
      <c r="J21" s="58" t="s">
        <v>149</v>
      </c>
      <c r="K21" s="1"/>
      <c r="L21" s="6"/>
      <c r="M21" s="41">
        <v>24.466999999999999</v>
      </c>
      <c r="N21" s="1"/>
      <c r="O21" s="1"/>
      <c r="P21" s="1"/>
      <c r="Q21" s="1"/>
      <c r="R21" s="1"/>
    </row>
    <row r="22" spans="1:27" ht="15.75" x14ac:dyDescent="0.25">
      <c r="A22" s="258"/>
      <c r="B22" s="300"/>
      <c r="C22" s="1"/>
      <c r="D22" s="1"/>
      <c r="E22" s="1"/>
      <c r="F22" s="1"/>
      <c r="G22" s="1"/>
      <c r="H22" s="299"/>
      <c r="I22" s="4">
        <f t="shared" si="1"/>
        <v>19</v>
      </c>
      <c r="J22" s="58" t="s">
        <v>150</v>
      </c>
      <c r="K22" s="1"/>
      <c r="L22" s="6"/>
      <c r="M22" s="41">
        <v>32.706000000000003</v>
      </c>
      <c r="N22" s="1"/>
      <c r="O22" s="1"/>
      <c r="P22" s="1"/>
      <c r="Q22" s="1"/>
      <c r="R22" s="1"/>
    </row>
    <row r="23" spans="1:27" ht="15.75" x14ac:dyDescent="0.25">
      <c r="A23" s="258"/>
      <c r="B23" s="300"/>
      <c r="C23" s="1"/>
      <c r="D23" s="1"/>
      <c r="E23" s="1"/>
      <c r="F23" s="1"/>
      <c r="G23" s="1"/>
      <c r="H23" s="299"/>
      <c r="I23" s="4">
        <f t="shared" si="1"/>
        <v>20</v>
      </c>
      <c r="J23" s="58" t="s">
        <v>151</v>
      </c>
      <c r="K23" s="41">
        <v>6.3890000000000002</v>
      </c>
      <c r="L23" s="6"/>
      <c r="M23" s="1"/>
      <c r="N23" s="1"/>
      <c r="O23" s="1"/>
      <c r="P23" s="1"/>
      <c r="Q23" s="1"/>
      <c r="R23" s="1"/>
    </row>
    <row r="24" spans="1:27" ht="15.75" x14ac:dyDescent="0.25">
      <c r="A24" s="258"/>
      <c r="B24" s="300"/>
      <c r="C24" s="1"/>
      <c r="D24" s="1"/>
      <c r="E24" s="1"/>
      <c r="F24" s="1"/>
      <c r="G24" s="1"/>
      <c r="H24" s="299"/>
      <c r="I24" s="4">
        <f t="shared" si="1"/>
        <v>21</v>
      </c>
      <c r="J24" s="58" t="s">
        <v>152</v>
      </c>
      <c r="K24" s="1"/>
      <c r="L24" s="6"/>
      <c r="M24" s="41">
        <v>28.762</v>
      </c>
      <c r="N24" s="1"/>
      <c r="O24" s="1"/>
      <c r="P24" s="1"/>
      <c r="Q24" s="1"/>
      <c r="R24" s="1"/>
    </row>
    <row r="25" spans="1:27" ht="15.75" x14ac:dyDescent="0.25">
      <c r="K25" s="8"/>
    </row>
    <row r="26" spans="1:27" ht="18.75" x14ac:dyDescent="0.3">
      <c r="B26" s="313" t="s">
        <v>897</v>
      </c>
      <c r="C26" s="313" t="s">
        <v>35</v>
      </c>
      <c r="D26" s="313" t="s">
        <v>898</v>
      </c>
      <c r="E26" s="313"/>
      <c r="F26" s="313"/>
      <c r="G26" s="313"/>
      <c r="H26" s="313"/>
      <c r="I26" s="313"/>
      <c r="J26" s="313"/>
      <c r="K26" s="313"/>
      <c r="L26" s="313"/>
      <c r="M26" s="313"/>
      <c r="N26" s="313"/>
      <c r="O26" s="314"/>
      <c r="P26" s="314"/>
      <c r="Q26" s="314"/>
      <c r="R26" s="314"/>
    </row>
    <row r="27" spans="1:27" ht="18.75" x14ac:dyDescent="0.3">
      <c r="B27" s="313" t="s">
        <v>899</v>
      </c>
      <c r="C27" s="313" t="s">
        <v>35</v>
      </c>
      <c r="D27" s="313" t="s">
        <v>902</v>
      </c>
      <c r="E27" s="315" t="s">
        <v>903</v>
      </c>
      <c r="F27" s="313"/>
      <c r="G27" s="313"/>
      <c r="H27" s="313"/>
      <c r="I27" s="313"/>
      <c r="J27" s="313"/>
      <c r="K27" s="313"/>
      <c r="L27" s="313"/>
      <c r="M27" s="313"/>
      <c r="N27" s="313"/>
      <c r="O27" s="314"/>
      <c r="P27" s="314"/>
      <c r="Q27" s="314"/>
      <c r="R27" s="314"/>
    </row>
    <row r="28" spans="1:27" ht="18.75" x14ac:dyDescent="0.3">
      <c r="B28" s="313"/>
      <c r="C28" s="313"/>
      <c r="D28" s="313" t="s">
        <v>900</v>
      </c>
      <c r="E28" s="315" t="s">
        <v>901</v>
      </c>
      <c r="F28" s="313"/>
      <c r="G28" s="313"/>
      <c r="H28" s="313"/>
      <c r="I28" s="313"/>
      <c r="J28" s="313"/>
      <c r="K28" s="313"/>
      <c r="L28" s="313"/>
      <c r="M28" s="313"/>
      <c r="N28" s="313"/>
      <c r="O28" s="314"/>
      <c r="P28" s="314"/>
      <c r="Q28" s="314"/>
      <c r="R28" s="314"/>
    </row>
    <row r="29" spans="1:27" ht="18.75" x14ac:dyDescent="0.3">
      <c r="B29" s="313"/>
      <c r="C29" s="313"/>
      <c r="D29" s="313"/>
      <c r="E29" s="313"/>
      <c r="F29" s="313"/>
      <c r="G29" s="313"/>
      <c r="H29" s="313"/>
      <c r="I29" s="313"/>
      <c r="J29" s="313"/>
      <c r="K29" s="313"/>
      <c r="L29" s="313"/>
      <c r="M29" s="313"/>
      <c r="N29" s="313"/>
      <c r="O29" s="314"/>
      <c r="P29" s="314"/>
      <c r="Q29" s="314"/>
      <c r="R29" s="314"/>
    </row>
    <row r="30" spans="1:27" x14ac:dyDescent="0.25">
      <c r="B30" s="314"/>
      <c r="C30" s="314"/>
      <c r="D30" s="314"/>
      <c r="E30" s="314"/>
      <c r="F30" s="314"/>
      <c r="G30" s="314"/>
      <c r="H30" s="314"/>
      <c r="I30" s="314"/>
      <c r="J30" s="314"/>
      <c r="K30" s="314"/>
      <c r="L30" s="314"/>
      <c r="M30" s="314"/>
      <c r="N30" s="314"/>
      <c r="O30" s="314"/>
      <c r="P30" s="314"/>
      <c r="Q30" s="314"/>
      <c r="R30" s="314"/>
    </row>
    <row r="31" spans="1:27" ht="15.75" x14ac:dyDescent="0.25">
      <c r="K31" s="8"/>
    </row>
    <row r="32" spans="1:27" ht="15.75" x14ac:dyDescent="0.25">
      <c r="K32" s="8"/>
    </row>
    <row r="33" spans="11:11" ht="15.75" x14ac:dyDescent="0.25">
      <c r="K33" s="8"/>
    </row>
    <row r="34" spans="11:11" ht="15.75" x14ac:dyDescent="0.25">
      <c r="K34" s="8"/>
    </row>
  </sheetData>
  <mergeCells count="13">
    <mergeCell ref="A4:A24"/>
    <mergeCell ref="O2:O3"/>
    <mergeCell ref="P2:P3"/>
    <mergeCell ref="Q2:Q3"/>
    <mergeCell ref="R2:R3"/>
    <mergeCell ref="H4:H24"/>
    <mergeCell ref="B4:B24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5"/>
  <sheetViews>
    <sheetView view="pageBreakPreview" zoomScale="60" zoomScaleNormal="70" workbookViewId="0">
      <selection activeCell="B18" sqref="B18:R22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6" max="6" width="10.8554687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63"/>
      <c r="B3" s="263"/>
      <c r="C3" s="93" t="s">
        <v>26</v>
      </c>
      <c r="D3" s="101" t="s">
        <v>3</v>
      </c>
      <c r="E3" s="95" t="s">
        <v>876</v>
      </c>
      <c r="F3" s="95" t="s">
        <v>1</v>
      </c>
      <c r="G3" s="95" t="s">
        <v>877</v>
      </c>
      <c r="H3" s="301"/>
      <c r="I3" s="79" t="s">
        <v>20</v>
      </c>
      <c r="J3" s="79" t="s">
        <v>3</v>
      </c>
      <c r="K3" s="18" t="s">
        <v>876</v>
      </c>
      <c r="L3" s="18" t="s">
        <v>1</v>
      </c>
      <c r="M3" s="18" t="s">
        <v>877</v>
      </c>
      <c r="N3" s="297"/>
      <c r="O3" s="297"/>
      <c r="P3" s="297"/>
      <c r="Q3" s="297"/>
      <c r="R3" s="298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0" t="s">
        <v>154</v>
      </c>
      <c r="C4" s="103">
        <v>1</v>
      </c>
      <c r="D4" s="58" t="s">
        <v>156</v>
      </c>
      <c r="E4" s="1"/>
      <c r="F4" s="41"/>
      <c r="G4" s="22"/>
      <c r="H4" s="299" t="s">
        <v>155</v>
      </c>
      <c r="I4" s="4">
        <v>1</v>
      </c>
      <c r="J4" s="106" t="s">
        <v>161</v>
      </c>
      <c r="K4" s="41">
        <v>9.17</v>
      </c>
      <c r="L4" s="6"/>
      <c r="M4" s="1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0"/>
      <c r="C5" s="103">
        <v>2</v>
      </c>
      <c r="D5" s="58" t="s">
        <v>157</v>
      </c>
      <c r="E5" s="41"/>
      <c r="F5" s="21"/>
      <c r="G5" s="21"/>
      <c r="H5" s="299"/>
      <c r="I5" s="4">
        <f>1+I4</f>
        <v>2</v>
      </c>
      <c r="J5" s="106" t="s">
        <v>162</v>
      </c>
      <c r="K5" s="41">
        <v>4.3899999999999997</v>
      </c>
      <c r="L5" s="6"/>
      <c r="M5" s="1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0"/>
      <c r="C6" s="103">
        <v>3</v>
      </c>
      <c r="D6" s="58" t="s">
        <v>158</v>
      </c>
      <c r="E6" s="41"/>
      <c r="F6" s="21"/>
      <c r="G6" s="22"/>
      <c r="H6" s="299"/>
      <c r="I6" s="4">
        <f t="shared" ref="I6:I14" si="0">1+I5</f>
        <v>3</v>
      </c>
      <c r="J6" s="106" t="s">
        <v>163</v>
      </c>
      <c r="K6" s="1"/>
      <c r="L6" s="6"/>
      <c r="M6" s="41">
        <v>18.41</v>
      </c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0"/>
      <c r="C7" s="103">
        <f>1+C6</f>
        <v>4</v>
      </c>
      <c r="D7" s="58" t="s">
        <v>159</v>
      </c>
      <c r="E7" s="41"/>
      <c r="F7" s="22"/>
      <c r="G7" s="21"/>
      <c r="H7" s="299"/>
      <c r="I7" s="4">
        <f t="shared" si="0"/>
        <v>4</v>
      </c>
      <c r="J7" s="106" t="s">
        <v>164</v>
      </c>
      <c r="K7" s="1"/>
      <c r="L7" s="41">
        <v>14.06</v>
      </c>
      <c r="M7" s="1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0"/>
      <c r="C8" s="104">
        <f>1+C7</f>
        <v>5</v>
      </c>
      <c r="D8" s="59" t="s">
        <v>160</v>
      </c>
      <c r="E8" s="1"/>
      <c r="F8" s="41"/>
      <c r="G8" s="21"/>
      <c r="H8" s="299"/>
      <c r="I8" s="4">
        <f t="shared" si="0"/>
        <v>5</v>
      </c>
      <c r="J8" s="106" t="s">
        <v>165</v>
      </c>
      <c r="K8" s="41">
        <v>2.8</v>
      </c>
      <c r="L8" s="6"/>
      <c r="M8" s="1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0"/>
      <c r="C9" s="4"/>
      <c r="D9" s="58"/>
      <c r="E9" s="1"/>
      <c r="F9" s="41"/>
      <c r="G9" s="21"/>
      <c r="H9" s="299"/>
      <c r="I9" s="103">
        <f t="shared" si="0"/>
        <v>6</v>
      </c>
      <c r="J9" s="58" t="s">
        <v>166</v>
      </c>
      <c r="K9" s="1"/>
      <c r="L9" s="6"/>
      <c r="M9" s="105">
        <v>39.299999999999997</v>
      </c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0"/>
      <c r="C10" s="4"/>
      <c r="D10" s="58"/>
      <c r="E10" s="41"/>
      <c r="F10" s="21"/>
      <c r="G10" s="73"/>
      <c r="H10" s="299"/>
      <c r="I10" s="4">
        <f>1+I9</f>
        <v>7</v>
      </c>
      <c r="J10" s="106" t="s">
        <v>156</v>
      </c>
      <c r="K10" s="1"/>
      <c r="L10" s="6"/>
      <c r="M10" s="41">
        <v>56.59</v>
      </c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0"/>
      <c r="C11" s="4"/>
      <c r="D11" s="58"/>
      <c r="E11" s="41"/>
      <c r="F11" s="21"/>
      <c r="G11" s="5"/>
      <c r="H11" s="299"/>
      <c r="I11" s="4">
        <f t="shared" si="0"/>
        <v>8</v>
      </c>
      <c r="J11" s="106" t="s">
        <v>157</v>
      </c>
      <c r="K11" s="1"/>
      <c r="L11" s="6"/>
      <c r="M11" s="41">
        <v>24.14</v>
      </c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0"/>
      <c r="C12" s="4"/>
      <c r="D12" s="58"/>
      <c r="E12" s="41"/>
      <c r="F12" s="21"/>
      <c r="G12" s="73"/>
      <c r="H12" s="299"/>
      <c r="I12" s="4">
        <f t="shared" si="0"/>
        <v>9</v>
      </c>
      <c r="J12" s="106" t="s">
        <v>158</v>
      </c>
      <c r="K12" s="1"/>
      <c r="L12" s="41">
        <v>11.92</v>
      </c>
      <c r="M12" s="1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x14ac:dyDescent="0.25">
      <c r="A13" s="258"/>
      <c r="B13" s="300"/>
      <c r="C13" s="4"/>
      <c r="D13" s="58"/>
      <c r="E13" s="97"/>
      <c r="F13" s="21"/>
      <c r="G13" s="21"/>
      <c r="H13" s="299"/>
      <c r="I13" s="4">
        <f t="shared" si="0"/>
        <v>10</v>
      </c>
      <c r="J13" s="106" t="s">
        <v>159</v>
      </c>
      <c r="K13" s="41">
        <v>9.23</v>
      </c>
      <c r="L13" s="6"/>
      <c r="M13" s="1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x14ac:dyDescent="0.25">
      <c r="A14" s="258"/>
      <c r="B14" s="300"/>
      <c r="C14" s="4"/>
      <c r="D14" s="58"/>
      <c r="E14" s="41"/>
      <c r="F14" s="21"/>
      <c r="G14" s="21"/>
      <c r="H14" s="299"/>
      <c r="I14" s="4">
        <f t="shared" si="0"/>
        <v>11</v>
      </c>
      <c r="J14" s="106" t="s">
        <v>160</v>
      </c>
      <c r="K14" s="41">
        <v>7.4</v>
      </c>
      <c r="L14" s="6"/>
      <c r="M14" s="1"/>
      <c r="N14" s="24"/>
      <c r="O14" s="24"/>
      <c r="P14" s="24"/>
      <c r="Q14" s="24"/>
      <c r="R14" s="24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5.75" x14ac:dyDescent="0.25">
      <c r="A15" s="258"/>
      <c r="B15" s="300"/>
      <c r="C15" s="4"/>
      <c r="D15" s="58"/>
      <c r="E15" s="41"/>
      <c r="F15" s="21"/>
      <c r="G15" s="21"/>
      <c r="H15" s="299"/>
      <c r="I15" s="4"/>
      <c r="J15" s="58"/>
      <c r="K15" s="41"/>
      <c r="L15" s="6"/>
      <c r="M15" s="1"/>
      <c r="N15" s="24"/>
      <c r="O15" s="24"/>
      <c r="P15" s="24"/>
      <c r="Q15" s="24"/>
      <c r="R15" s="24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5.75" x14ac:dyDescent="0.25">
      <c r="K16" s="8"/>
    </row>
    <row r="17" spans="2:18" ht="15.75" x14ac:dyDescent="0.25">
      <c r="K17" s="8"/>
    </row>
    <row r="18" spans="2:18" ht="18.75" x14ac:dyDescent="0.3">
      <c r="B18" s="313" t="s">
        <v>897</v>
      </c>
      <c r="C18" s="313" t="s">
        <v>35</v>
      </c>
      <c r="D18" s="313" t="s">
        <v>898</v>
      </c>
      <c r="E18" s="313"/>
      <c r="F18" s="313"/>
      <c r="G18" s="313"/>
      <c r="H18" s="313"/>
      <c r="I18" s="313"/>
      <c r="J18" s="313"/>
      <c r="K18" s="313"/>
      <c r="L18" s="313"/>
      <c r="M18" s="313"/>
      <c r="N18" s="313"/>
      <c r="O18" s="314"/>
      <c r="P18" s="314"/>
      <c r="Q18" s="314"/>
      <c r="R18" s="314"/>
    </row>
    <row r="19" spans="2:18" ht="18.75" x14ac:dyDescent="0.3">
      <c r="B19" s="313" t="s">
        <v>899</v>
      </c>
      <c r="C19" s="313" t="s">
        <v>35</v>
      </c>
      <c r="D19" s="313" t="s">
        <v>902</v>
      </c>
      <c r="E19" s="315" t="s">
        <v>903</v>
      </c>
      <c r="F19" s="313"/>
      <c r="G19" s="313"/>
      <c r="H19" s="313"/>
      <c r="I19" s="313"/>
      <c r="J19" s="313"/>
      <c r="K19" s="313"/>
      <c r="L19" s="313"/>
      <c r="M19" s="313"/>
      <c r="N19" s="313"/>
      <c r="O19" s="314"/>
      <c r="P19" s="314"/>
      <c r="Q19" s="314"/>
      <c r="R19" s="314"/>
    </row>
    <row r="20" spans="2:18" ht="18.75" x14ac:dyDescent="0.3">
      <c r="B20" s="313"/>
      <c r="C20" s="313"/>
      <c r="D20" s="313" t="s">
        <v>900</v>
      </c>
      <c r="E20" s="315" t="s">
        <v>901</v>
      </c>
      <c r="F20" s="313"/>
      <c r="G20" s="313"/>
      <c r="H20" s="313"/>
      <c r="I20" s="313"/>
      <c r="J20" s="313"/>
      <c r="K20" s="313"/>
      <c r="L20" s="313"/>
      <c r="M20" s="313"/>
      <c r="N20" s="313"/>
      <c r="O20" s="314"/>
      <c r="P20" s="314"/>
      <c r="Q20" s="314"/>
      <c r="R20" s="314"/>
    </row>
    <row r="21" spans="2:18" ht="18.75" x14ac:dyDescent="0.3">
      <c r="B21" s="313"/>
      <c r="C21" s="313"/>
      <c r="D21" s="313"/>
      <c r="E21" s="313"/>
      <c r="F21" s="313"/>
      <c r="G21" s="313"/>
      <c r="H21" s="313"/>
      <c r="I21" s="313"/>
      <c r="J21" s="313"/>
      <c r="K21" s="313"/>
      <c r="L21" s="313"/>
      <c r="M21" s="313"/>
      <c r="N21" s="313"/>
      <c r="O21" s="314"/>
      <c r="P21" s="314"/>
      <c r="Q21" s="314"/>
      <c r="R21" s="314"/>
    </row>
    <row r="22" spans="2:18" x14ac:dyDescent="0.25">
      <c r="B22" s="314"/>
      <c r="C22" s="314"/>
      <c r="D22" s="314"/>
      <c r="E22" s="314"/>
      <c r="F22" s="314"/>
      <c r="G22" s="314"/>
      <c r="H22" s="314"/>
      <c r="I22" s="314"/>
      <c r="J22" s="314"/>
      <c r="K22" s="314"/>
      <c r="L22" s="314"/>
      <c r="M22" s="314"/>
      <c r="N22" s="314"/>
      <c r="O22" s="314"/>
      <c r="P22" s="314"/>
      <c r="Q22" s="314"/>
      <c r="R22" s="314"/>
    </row>
    <row r="23" spans="2:18" ht="15.75" x14ac:dyDescent="0.25">
      <c r="K23" s="8"/>
    </row>
    <row r="24" spans="2:18" ht="15.75" x14ac:dyDescent="0.25">
      <c r="K24" s="8"/>
    </row>
    <row r="25" spans="2:18" ht="15.75" x14ac:dyDescent="0.25">
      <c r="K25" s="8"/>
    </row>
  </sheetData>
  <mergeCells count="13">
    <mergeCell ref="O2:O3"/>
    <mergeCell ref="P2:P3"/>
    <mergeCell ref="Q2:Q3"/>
    <mergeCell ref="R2:R3"/>
    <mergeCell ref="A4:A15"/>
    <mergeCell ref="B4:B15"/>
    <mergeCell ref="H4:H15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1"/>
  <sheetViews>
    <sheetView view="pageBreakPreview" zoomScale="60" zoomScaleNormal="70" workbookViewId="0">
      <selection activeCell="B14" sqref="B14:R18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6" max="6" width="9.570312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thickBot="1" x14ac:dyDescent="0.3">
      <c r="A3" s="263"/>
      <c r="B3" s="263"/>
      <c r="C3" s="93" t="s">
        <v>26</v>
      </c>
      <c r="D3" s="101" t="s">
        <v>3</v>
      </c>
      <c r="E3" s="18" t="s">
        <v>876</v>
      </c>
      <c r="F3" s="95" t="s">
        <v>1</v>
      </c>
      <c r="G3" s="95" t="s">
        <v>877</v>
      </c>
      <c r="H3" s="301"/>
      <c r="I3" s="96" t="s">
        <v>20</v>
      </c>
      <c r="J3" s="96" t="s">
        <v>3</v>
      </c>
      <c r="K3" s="95" t="s">
        <v>876</v>
      </c>
      <c r="L3" s="95" t="s">
        <v>1</v>
      </c>
      <c r="M3" s="95" t="s">
        <v>877</v>
      </c>
      <c r="N3" s="297"/>
      <c r="O3" s="297"/>
      <c r="P3" s="297"/>
      <c r="Q3" s="297"/>
      <c r="R3" s="298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0" t="s">
        <v>167</v>
      </c>
      <c r="C4" s="107">
        <v>1</v>
      </c>
      <c r="D4" s="108" t="s">
        <v>169</v>
      </c>
      <c r="E4" s="1"/>
      <c r="F4" s="41"/>
      <c r="G4" s="110">
        <v>30.309000000000001</v>
      </c>
      <c r="H4" s="299" t="s">
        <v>168</v>
      </c>
      <c r="I4" s="107">
        <v>1</v>
      </c>
      <c r="J4" s="108" t="s">
        <v>169</v>
      </c>
      <c r="K4" s="6"/>
      <c r="L4" s="6"/>
      <c r="M4" s="105">
        <v>30.309000000000001</v>
      </c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0"/>
      <c r="C5" s="4">
        <v>2</v>
      </c>
      <c r="D5" s="58" t="s">
        <v>170</v>
      </c>
      <c r="E5" s="1"/>
      <c r="F5" s="21"/>
      <c r="G5" s="111">
        <v>15.07</v>
      </c>
      <c r="H5" s="299"/>
      <c r="I5" s="4">
        <v>2</v>
      </c>
      <c r="J5" s="58" t="s">
        <v>170</v>
      </c>
      <c r="K5" s="6"/>
      <c r="L5" s="6"/>
      <c r="M5" s="67">
        <v>15.07</v>
      </c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0"/>
      <c r="C6" s="4">
        <v>3</v>
      </c>
      <c r="D6" s="109" t="s">
        <v>171</v>
      </c>
      <c r="E6" s="1"/>
      <c r="F6" s="111">
        <v>13.090999999999999</v>
      </c>
      <c r="G6" s="22"/>
      <c r="H6" s="299"/>
      <c r="I6" s="4">
        <v>3</v>
      </c>
      <c r="J6" s="109" t="s">
        <v>171</v>
      </c>
      <c r="K6" s="6"/>
      <c r="L6" s="114">
        <v>13.090999999999999</v>
      </c>
      <c r="M6" s="6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0"/>
      <c r="C7" s="4">
        <v>4</v>
      </c>
      <c r="D7" s="58" t="s">
        <v>172</v>
      </c>
      <c r="E7" s="112">
        <v>0.90900000000000003</v>
      </c>
      <c r="F7" s="22"/>
      <c r="G7" s="21"/>
      <c r="H7" s="299"/>
      <c r="I7" s="4">
        <v>4</v>
      </c>
      <c r="J7" s="58" t="s">
        <v>172</v>
      </c>
      <c r="K7" s="115">
        <v>0.90900000000000003</v>
      </c>
      <c r="L7" s="6"/>
      <c r="M7" s="6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0"/>
      <c r="C8" s="4">
        <v>5</v>
      </c>
      <c r="D8" s="58" t="s">
        <v>173</v>
      </c>
      <c r="E8" s="112">
        <v>4.2519999999999998</v>
      </c>
      <c r="F8" s="41"/>
      <c r="G8" s="21"/>
      <c r="H8" s="299"/>
      <c r="I8" s="4">
        <v>5</v>
      </c>
      <c r="J8" s="58" t="s">
        <v>173</v>
      </c>
      <c r="K8" s="115">
        <v>4.2519999999999998</v>
      </c>
      <c r="L8" s="6"/>
      <c r="M8" s="6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0"/>
      <c r="C9" s="4">
        <v>6</v>
      </c>
      <c r="D9" s="58" t="s">
        <v>174</v>
      </c>
      <c r="E9" s="112">
        <v>4.9429999999999996</v>
      </c>
      <c r="F9" s="41"/>
      <c r="G9" s="21"/>
      <c r="H9" s="299"/>
      <c r="I9" s="4">
        <v>6</v>
      </c>
      <c r="J9" s="58" t="s">
        <v>174</v>
      </c>
      <c r="K9" s="115">
        <v>4.9429999999999996</v>
      </c>
      <c r="L9" s="6"/>
      <c r="M9" s="6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0"/>
      <c r="C10" s="9">
        <v>7</v>
      </c>
      <c r="D10" s="59" t="s">
        <v>175</v>
      </c>
      <c r="E10" s="113">
        <v>2.2599999999999998</v>
      </c>
      <c r="F10" s="21"/>
      <c r="G10" s="73"/>
      <c r="H10" s="299"/>
      <c r="I10" s="9">
        <v>7</v>
      </c>
      <c r="J10" s="59" t="s">
        <v>175</v>
      </c>
      <c r="K10" s="61">
        <v>2.2599999999999998</v>
      </c>
      <c r="L10" s="6"/>
      <c r="M10" s="6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0"/>
      <c r="C11" s="4"/>
      <c r="D11" s="58"/>
      <c r="E11" s="41"/>
      <c r="F11" s="21"/>
      <c r="G11" s="5"/>
      <c r="H11" s="299"/>
      <c r="I11" s="4"/>
      <c r="J11" s="58"/>
      <c r="K11" s="41"/>
      <c r="L11" s="6"/>
      <c r="M11" s="1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K12" s="8"/>
    </row>
    <row r="13" spans="1:27" ht="15.75" x14ac:dyDescent="0.25">
      <c r="K13" s="8"/>
    </row>
    <row r="14" spans="1:27" ht="18.75" x14ac:dyDescent="0.3">
      <c r="B14" s="313" t="s">
        <v>897</v>
      </c>
      <c r="C14" s="313" t="s">
        <v>35</v>
      </c>
      <c r="D14" s="313" t="s">
        <v>898</v>
      </c>
      <c r="E14" s="313"/>
      <c r="F14" s="313"/>
      <c r="G14" s="313"/>
      <c r="H14" s="313"/>
      <c r="I14" s="313"/>
      <c r="J14" s="313"/>
      <c r="K14" s="313"/>
      <c r="L14" s="313"/>
      <c r="M14" s="313"/>
      <c r="N14" s="313"/>
      <c r="O14" s="314"/>
      <c r="P14" s="314"/>
      <c r="Q14" s="314"/>
      <c r="R14" s="314"/>
    </row>
    <row r="15" spans="1:27" ht="18.75" x14ac:dyDescent="0.3">
      <c r="B15" s="313" t="s">
        <v>899</v>
      </c>
      <c r="C15" s="313" t="s">
        <v>35</v>
      </c>
      <c r="D15" s="313" t="s">
        <v>902</v>
      </c>
      <c r="E15" s="315" t="s">
        <v>903</v>
      </c>
      <c r="F15" s="313"/>
      <c r="G15" s="313"/>
      <c r="H15" s="313"/>
      <c r="I15" s="313"/>
      <c r="J15" s="313"/>
      <c r="K15" s="313"/>
      <c r="L15" s="313"/>
      <c r="M15" s="313"/>
      <c r="N15" s="313"/>
      <c r="O15" s="314"/>
      <c r="P15" s="314"/>
      <c r="Q15" s="314"/>
      <c r="R15" s="314"/>
    </row>
    <row r="16" spans="1:27" ht="18.75" x14ac:dyDescent="0.3">
      <c r="B16" s="313"/>
      <c r="C16" s="313"/>
      <c r="D16" s="313" t="s">
        <v>900</v>
      </c>
      <c r="E16" s="315" t="s">
        <v>901</v>
      </c>
      <c r="F16" s="313"/>
      <c r="G16" s="313"/>
      <c r="H16" s="313"/>
      <c r="I16" s="313"/>
      <c r="J16" s="313"/>
      <c r="K16" s="313"/>
      <c r="L16" s="313"/>
      <c r="M16" s="313"/>
      <c r="N16" s="313"/>
      <c r="O16" s="314"/>
      <c r="P16" s="314"/>
      <c r="Q16" s="314"/>
      <c r="R16" s="314"/>
    </row>
    <row r="17" spans="2:18" ht="18.75" x14ac:dyDescent="0.3">
      <c r="B17" s="313"/>
      <c r="C17" s="313"/>
      <c r="D17" s="313"/>
      <c r="E17" s="313"/>
      <c r="F17" s="313"/>
      <c r="G17" s="313"/>
      <c r="H17" s="313"/>
      <c r="I17" s="313"/>
      <c r="J17" s="313"/>
      <c r="K17" s="313"/>
      <c r="L17" s="313"/>
      <c r="M17" s="313"/>
      <c r="N17" s="313"/>
      <c r="O17" s="314"/>
      <c r="P17" s="314"/>
      <c r="Q17" s="314"/>
      <c r="R17" s="314"/>
    </row>
    <row r="18" spans="2:18" x14ac:dyDescent="0.25">
      <c r="B18" s="314"/>
      <c r="C18" s="314"/>
      <c r="D18" s="314"/>
      <c r="E18" s="314"/>
      <c r="F18" s="314"/>
      <c r="G18" s="314"/>
      <c r="H18" s="314"/>
      <c r="I18" s="314"/>
      <c r="J18" s="314"/>
      <c r="K18" s="314"/>
      <c r="L18" s="314"/>
      <c r="M18" s="314"/>
      <c r="N18" s="314"/>
      <c r="O18" s="314"/>
      <c r="P18" s="314"/>
      <c r="Q18" s="314"/>
      <c r="R18" s="314"/>
    </row>
    <row r="19" spans="2:18" ht="15.75" x14ac:dyDescent="0.25">
      <c r="K19" s="8"/>
    </row>
    <row r="20" spans="2:18" ht="15.75" x14ac:dyDescent="0.25">
      <c r="K20" s="8"/>
    </row>
    <row r="21" spans="2:18" ht="15.75" x14ac:dyDescent="0.25">
      <c r="K21" s="8"/>
    </row>
  </sheetData>
  <mergeCells count="13">
    <mergeCell ref="O2:O3"/>
    <mergeCell ref="P2:P3"/>
    <mergeCell ref="Q2:Q3"/>
    <mergeCell ref="R2:R3"/>
    <mergeCell ref="A4:A11"/>
    <mergeCell ref="B4:B11"/>
    <mergeCell ref="H4:H11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3"/>
  <sheetViews>
    <sheetView view="pageBreakPreview" zoomScale="60" zoomScaleNormal="70" workbookViewId="0">
      <selection activeCell="I27" sqref="I27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6" max="6" width="10.570312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63"/>
      <c r="B3" s="263"/>
      <c r="C3" s="16" t="s">
        <v>26</v>
      </c>
      <c r="D3" s="100" t="s">
        <v>3</v>
      </c>
      <c r="E3" s="18" t="s">
        <v>876</v>
      </c>
      <c r="F3" s="18" t="s">
        <v>1</v>
      </c>
      <c r="G3" s="18" t="s">
        <v>877</v>
      </c>
      <c r="H3" s="301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97"/>
      <c r="O3" s="297"/>
      <c r="P3" s="297"/>
      <c r="Q3" s="297"/>
      <c r="R3" s="298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0" t="s">
        <v>183</v>
      </c>
      <c r="C4" s="4">
        <v>1</v>
      </c>
      <c r="D4" s="106" t="s">
        <v>177</v>
      </c>
      <c r="E4" s="1"/>
      <c r="F4" s="41"/>
      <c r="G4" s="41">
        <v>20.71</v>
      </c>
      <c r="H4" s="299" t="s">
        <v>176</v>
      </c>
      <c r="I4" s="4">
        <v>1</v>
      </c>
      <c r="J4" s="116" t="s">
        <v>177</v>
      </c>
      <c r="K4" s="6"/>
      <c r="L4" s="6"/>
      <c r="M4" s="41">
        <v>20.71</v>
      </c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0"/>
      <c r="C5" s="4">
        <f>C4+1</f>
        <v>2</v>
      </c>
      <c r="D5" s="106" t="s">
        <v>178</v>
      </c>
      <c r="E5" s="1"/>
      <c r="F5" s="41">
        <v>10.36</v>
      </c>
      <c r="G5" s="21"/>
      <c r="H5" s="299"/>
      <c r="I5" s="4">
        <f>I4+1</f>
        <v>2</v>
      </c>
      <c r="J5" s="106" t="s">
        <v>178</v>
      </c>
      <c r="K5" s="6"/>
      <c r="L5" s="41">
        <v>10.36</v>
      </c>
      <c r="M5" s="6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0"/>
      <c r="C6" s="4">
        <v>3</v>
      </c>
      <c r="D6" s="106" t="s">
        <v>179</v>
      </c>
      <c r="E6" s="1"/>
      <c r="F6" s="41">
        <v>11.54</v>
      </c>
      <c r="G6" s="21"/>
      <c r="H6" s="299"/>
      <c r="I6" s="4">
        <f t="shared" ref="I6:I12" si="0">I5+1</f>
        <v>3</v>
      </c>
      <c r="J6" s="106" t="s">
        <v>185</v>
      </c>
      <c r="K6" s="41">
        <v>2.2799999999999998</v>
      </c>
      <c r="L6" s="6"/>
      <c r="M6" s="6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0"/>
      <c r="C7" s="4">
        <f>C6+1</f>
        <v>4</v>
      </c>
      <c r="D7" s="106" t="s">
        <v>180</v>
      </c>
      <c r="E7" s="1"/>
      <c r="F7" s="41"/>
      <c r="G7" s="41">
        <v>15.14</v>
      </c>
      <c r="H7" s="299"/>
      <c r="I7" s="4">
        <f t="shared" si="0"/>
        <v>4</v>
      </c>
      <c r="J7" s="106" t="s">
        <v>179</v>
      </c>
      <c r="K7" s="6"/>
      <c r="L7" s="41">
        <v>11.54</v>
      </c>
      <c r="M7" s="6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0"/>
      <c r="C8" s="4">
        <f>C7+1</f>
        <v>5</v>
      </c>
      <c r="D8" s="106" t="s">
        <v>181</v>
      </c>
      <c r="E8" s="41">
        <v>7.29</v>
      </c>
      <c r="F8" s="41"/>
      <c r="G8" s="21"/>
      <c r="H8" s="299"/>
      <c r="I8" s="4">
        <f t="shared" si="0"/>
        <v>5</v>
      </c>
      <c r="J8" s="106" t="s">
        <v>180</v>
      </c>
      <c r="K8" s="6"/>
      <c r="L8" s="41"/>
      <c r="M8" s="106">
        <v>15.14</v>
      </c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0"/>
      <c r="C9" s="4">
        <f>C8+1</f>
        <v>6</v>
      </c>
      <c r="D9" s="106" t="s">
        <v>182</v>
      </c>
      <c r="E9" s="41">
        <v>4.87</v>
      </c>
      <c r="F9" s="21"/>
      <c r="G9" s="73"/>
      <c r="H9" s="299"/>
      <c r="I9" s="4">
        <f t="shared" si="0"/>
        <v>6</v>
      </c>
      <c r="J9" s="106" t="s">
        <v>181</v>
      </c>
      <c r="K9" s="41">
        <v>7.29</v>
      </c>
      <c r="L9" s="6"/>
      <c r="M9" s="6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0"/>
      <c r="C10" s="4"/>
      <c r="D10" s="58"/>
      <c r="E10" s="41"/>
      <c r="F10" s="21"/>
      <c r="G10" s="5"/>
      <c r="H10" s="299"/>
      <c r="I10" s="4">
        <f t="shared" si="0"/>
        <v>7</v>
      </c>
      <c r="J10" s="106" t="s">
        <v>182</v>
      </c>
      <c r="K10" s="41">
        <v>4.87</v>
      </c>
      <c r="L10" s="6"/>
      <c r="M10" s="6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0"/>
      <c r="C11" s="1"/>
      <c r="D11" s="1"/>
      <c r="E11" s="1"/>
      <c r="F11" s="1"/>
      <c r="G11" s="1"/>
      <c r="H11" s="299"/>
      <c r="I11" s="4">
        <f t="shared" si="0"/>
        <v>8</v>
      </c>
      <c r="J11" s="106" t="s">
        <v>186</v>
      </c>
      <c r="K11" s="41">
        <v>6.05</v>
      </c>
      <c r="L11" s="6"/>
      <c r="M11" s="6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0"/>
      <c r="C12" s="4"/>
      <c r="D12" s="58"/>
      <c r="E12" s="41"/>
      <c r="F12" s="21"/>
      <c r="G12" s="73"/>
      <c r="H12" s="299"/>
      <c r="I12" s="4">
        <f t="shared" si="0"/>
        <v>9</v>
      </c>
      <c r="J12" s="117" t="s">
        <v>184</v>
      </c>
      <c r="K12" s="41">
        <v>6.85</v>
      </c>
      <c r="L12" s="6"/>
      <c r="M12" s="6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x14ac:dyDescent="0.25">
      <c r="A13" s="258"/>
      <c r="B13" s="300"/>
      <c r="C13" s="4"/>
      <c r="D13" s="58"/>
      <c r="E13" s="97"/>
      <c r="F13" s="21"/>
      <c r="G13" s="21"/>
      <c r="H13" s="299"/>
      <c r="I13" s="4"/>
      <c r="J13" s="58"/>
      <c r="K13" s="41"/>
      <c r="L13" s="6"/>
      <c r="M13" s="6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x14ac:dyDescent="0.25">
      <c r="K14" s="8"/>
    </row>
    <row r="15" spans="1:27" ht="18.75" x14ac:dyDescent="0.3">
      <c r="B15" s="313" t="s">
        <v>897</v>
      </c>
      <c r="C15" s="313" t="s">
        <v>35</v>
      </c>
      <c r="D15" s="313" t="s">
        <v>898</v>
      </c>
      <c r="E15" s="313"/>
      <c r="F15" s="313"/>
      <c r="G15" s="313"/>
      <c r="H15" s="313"/>
      <c r="I15" s="313"/>
      <c r="J15" s="313"/>
      <c r="K15" s="313"/>
      <c r="L15" s="313"/>
      <c r="M15" s="313"/>
      <c r="N15" s="313"/>
      <c r="O15" s="314"/>
      <c r="P15" s="314"/>
      <c r="Q15" s="314"/>
      <c r="R15" s="314"/>
    </row>
    <row r="16" spans="1:27" ht="18.75" x14ac:dyDescent="0.3">
      <c r="B16" s="313" t="s">
        <v>899</v>
      </c>
      <c r="C16" s="313" t="s">
        <v>35</v>
      </c>
      <c r="D16" s="313" t="s">
        <v>902</v>
      </c>
      <c r="E16" s="315" t="s">
        <v>903</v>
      </c>
      <c r="F16" s="313"/>
      <c r="G16" s="313"/>
      <c r="H16" s="313"/>
      <c r="I16" s="313"/>
      <c r="J16" s="313"/>
      <c r="K16" s="313"/>
      <c r="L16" s="313"/>
      <c r="M16" s="313"/>
      <c r="N16" s="313"/>
      <c r="O16" s="314"/>
      <c r="P16" s="314"/>
      <c r="Q16" s="314"/>
      <c r="R16" s="314"/>
    </row>
    <row r="17" spans="2:18" ht="18.75" x14ac:dyDescent="0.3">
      <c r="B17" s="313"/>
      <c r="C17" s="313"/>
      <c r="D17" s="313" t="s">
        <v>900</v>
      </c>
      <c r="E17" s="315" t="s">
        <v>901</v>
      </c>
      <c r="F17" s="313"/>
      <c r="G17" s="313"/>
      <c r="H17" s="313"/>
      <c r="I17" s="313"/>
      <c r="J17" s="313"/>
      <c r="K17" s="313"/>
      <c r="L17" s="313"/>
      <c r="M17" s="313"/>
      <c r="N17" s="313"/>
      <c r="O17" s="314"/>
      <c r="P17" s="314"/>
      <c r="Q17" s="314"/>
      <c r="R17" s="314"/>
    </row>
    <row r="18" spans="2:18" ht="18.75" x14ac:dyDescent="0.3">
      <c r="B18" s="313"/>
      <c r="C18" s="313"/>
      <c r="D18" s="313"/>
      <c r="E18" s="313"/>
      <c r="F18" s="313"/>
      <c r="G18" s="313"/>
      <c r="H18" s="313"/>
      <c r="I18" s="313"/>
      <c r="J18" s="313"/>
      <c r="K18" s="313"/>
      <c r="L18" s="313"/>
      <c r="M18" s="313"/>
      <c r="N18" s="313"/>
      <c r="O18" s="314"/>
      <c r="P18" s="314"/>
      <c r="Q18" s="314"/>
      <c r="R18" s="314"/>
    </row>
    <row r="19" spans="2:18" x14ac:dyDescent="0.25">
      <c r="B19" s="314"/>
      <c r="C19" s="314"/>
      <c r="D19" s="314"/>
      <c r="E19" s="314"/>
      <c r="F19" s="314"/>
      <c r="G19" s="314"/>
      <c r="H19" s="314"/>
      <c r="I19" s="314"/>
      <c r="J19" s="314"/>
      <c r="K19" s="314"/>
      <c r="L19" s="314"/>
      <c r="M19" s="314"/>
      <c r="N19" s="314"/>
      <c r="O19" s="314"/>
      <c r="P19" s="314"/>
      <c r="Q19" s="314"/>
      <c r="R19" s="314"/>
    </row>
    <row r="20" spans="2:18" ht="15.75" x14ac:dyDescent="0.25">
      <c r="K20" s="8"/>
    </row>
    <row r="21" spans="2:18" ht="15.75" x14ac:dyDescent="0.25">
      <c r="K21" s="8"/>
    </row>
    <row r="22" spans="2:18" ht="15.75" x14ac:dyDescent="0.25">
      <c r="K22" s="8"/>
    </row>
    <row r="23" spans="2:18" ht="15.75" x14ac:dyDescent="0.25">
      <c r="K23" s="8"/>
    </row>
  </sheetData>
  <mergeCells count="13">
    <mergeCell ref="O2:O3"/>
    <mergeCell ref="P2:P3"/>
    <mergeCell ref="Q2:Q3"/>
    <mergeCell ref="R2:R3"/>
    <mergeCell ref="A4:A13"/>
    <mergeCell ref="B4:B13"/>
    <mergeCell ref="H4:H13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4"/>
  <sheetViews>
    <sheetView view="pageBreakPreview" zoomScale="60" zoomScaleNormal="70" workbookViewId="0">
      <selection activeCell="B20" sqref="B20:R24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6" max="6" width="10.570312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00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187</v>
      </c>
      <c r="C4" s="120">
        <v>1</v>
      </c>
      <c r="D4" s="119" t="s">
        <v>189</v>
      </c>
      <c r="E4" s="121">
        <v>0.36</v>
      </c>
      <c r="F4" s="41"/>
      <c r="G4" s="41"/>
      <c r="H4" s="299" t="s">
        <v>188</v>
      </c>
      <c r="I4" s="4">
        <v>1</v>
      </c>
      <c r="J4" s="58" t="s">
        <v>190</v>
      </c>
      <c r="K4" s="5">
        <v>2.09</v>
      </c>
      <c r="L4" s="6"/>
      <c r="M4" s="1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4"/>
      <c r="D5" s="106"/>
      <c r="E5" s="1"/>
      <c r="F5" s="41"/>
      <c r="G5" s="21"/>
      <c r="H5" s="299"/>
      <c r="I5" s="4">
        <v>2</v>
      </c>
      <c r="J5" s="58" t="s">
        <v>191</v>
      </c>
      <c r="K5" s="5">
        <v>0.51</v>
      </c>
      <c r="L5" s="6"/>
      <c r="M5" s="1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4"/>
      <c r="D6" s="106"/>
      <c r="E6" s="1"/>
      <c r="F6" s="41"/>
      <c r="G6" s="21"/>
      <c r="H6" s="299"/>
      <c r="I6" s="4">
        <v>3</v>
      </c>
      <c r="J6" s="58" t="s">
        <v>192</v>
      </c>
      <c r="K6" s="5">
        <v>3.49</v>
      </c>
      <c r="L6" s="6"/>
      <c r="M6" s="1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4"/>
      <c r="D7" s="106"/>
      <c r="E7" s="1"/>
      <c r="F7" s="41"/>
      <c r="G7" s="41"/>
      <c r="H7" s="299"/>
      <c r="I7" s="4">
        <v>4</v>
      </c>
      <c r="J7" s="58" t="s">
        <v>193</v>
      </c>
      <c r="K7" s="5">
        <v>4.8099999999999996</v>
      </c>
      <c r="L7" s="6"/>
      <c r="M7" s="1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4"/>
      <c r="D8" s="106"/>
      <c r="E8" s="41"/>
      <c r="F8" s="41"/>
      <c r="G8" s="21"/>
      <c r="H8" s="299"/>
      <c r="I8" s="4">
        <v>5</v>
      </c>
      <c r="J8" s="58" t="s">
        <v>194</v>
      </c>
      <c r="K8" s="5">
        <v>4.66</v>
      </c>
      <c r="L8" s="6"/>
      <c r="M8" s="1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 s="4"/>
      <c r="D9" s="106"/>
      <c r="E9" s="41"/>
      <c r="F9" s="21"/>
      <c r="G9" s="73"/>
      <c r="H9" s="299"/>
      <c r="I9" s="4">
        <v>6</v>
      </c>
      <c r="J9" s="58" t="s">
        <v>195</v>
      </c>
      <c r="K9" s="5">
        <v>1.49</v>
      </c>
      <c r="L9" s="6"/>
      <c r="M9" s="1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4"/>
      <c r="D10" s="58"/>
      <c r="E10" s="41"/>
      <c r="F10" s="21"/>
      <c r="G10" s="5"/>
      <c r="H10" s="299"/>
      <c r="I10" s="4">
        <v>7</v>
      </c>
      <c r="J10" s="58" t="s">
        <v>196</v>
      </c>
      <c r="K10" s="5">
        <v>1.62</v>
      </c>
      <c r="L10" s="6"/>
      <c r="M10" s="1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1"/>
      <c r="D11" s="1"/>
      <c r="E11" s="1"/>
      <c r="F11" s="1"/>
      <c r="G11" s="1"/>
      <c r="H11" s="299"/>
      <c r="I11" s="4">
        <v>8</v>
      </c>
      <c r="J11" s="58" t="s">
        <v>197</v>
      </c>
      <c r="K11" s="5">
        <v>2.38</v>
      </c>
      <c r="L11" s="6"/>
      <c r="M11" s="1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4"/>
      <c r="D12" s="58"/>
      <c r="E12" s="41"/>
      <c r="F12" s="21"/>
      <c r="G12" s="73"/>
      <c r="H12" s="299"/>
      <c r="I12" s="4">
        <v>9</v>
      </c>
      <c r="J12" s="58" t="s">
        <v>198</v>
      </c>
      <c r="K12" s="5">
        <v>2.99</v>
      </c>
      <c r="L12" s="6"/>
      <c r="M12" s="1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x14ac:dyDescent="0.25">
      <c r="A13" s="258"/>
      <c r="B13" s="302"/>
      <c r="C13" s="4"/>
      <c r="D13" s="58"/>
      <c r="E13" s="97"/>
      <c r="F13" s="21"/>
      <c r="G13" s="21"/>
      <c r="H13" s="299"/>
      <c r="I13" s="4">
        <v>10</v>
      </c>
      <c r="J13" s="58" t="s">
        <v>199</v>
      </c>
      <c r="K13" s="5">
        <v>4.18</v>
      </c>
      <c r="L13" s="6"/>
      <c r="M13" s="1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x14ac:dyDescent="0.25">
      <c r="A14" s="258"/>
      <c r="B14" s="302"/>
      <c r="C14" s="1"/>
      <c r="D14" s="1"/>
      <c r="E14" s="1"/>
      <c r="F14" s="1"/>
      <c r="G14" s="1"/>
      <c r="H14" s="299"/>
      <c r="I14" s="4">
        <v>11</v>
      </c>
      <c r="J14" s="58" t="s">
        <v>200</v>
      </c>
      <c r="K14" s="122">
        <v>5.27</v>
      </c>
      <c r="L14" s="6"/>
      <c r="M14" s="1"/>
      <c r="N14" s="1"/>
      <c r="O14" s="1"/>
      <c r="P14" s="1"/>
      <c r="Q14" s="1"/>
      <c r="R14" s="1"/>
    </row>
    <row r="15" spans="1:27" ht="15.75" x14ac:dyDescent="0.25">
      <c r="A15" s="258"/>
      <c r="B15" s="302"/>
      <c r="C15" s="1"/>
      <c r="D15" s="1"/>
      <c r="E15" s="1"/>
      <c r="F15" s="1"/>
      <c r="G15" s="1"/>
      <c r="H15" s="299"/>
      <c r="I15" s="4">
        <v>12</v>
      </c>
      <c r="J15" s="58" t="s">
        <v>201</v>
      </c>
      <c r="K15" s="5">
        <v>4.96</v>
      </c>
      <c r="L15" s="6"/>
      <c r="M15" s="1"/>
      <c r="N15" s="1"/>
      <c r="O15" s="1"/>
      <c r="P15" s="1"/>
      <c r="Q15" s="1"/>
      <c r="R15" s="1"/>
    </row>
    <row r="16" spans="1:27" ht="15.75" x14ac:dyDescent="0.25">
      <c r="A16" s="258"/>
      <c r="B16" s="302"/>
      <c r="C16" s="1"/>
      <c r="D16" s="1"/>
      <c r="E16" s="1"/>
      <c r="F16" s="1"/>
      <c r="G16" s="1"/>
      <c r="H16" s="299"/>
      <c r="I16" s="4">
        <v>13</v>
      </c>
      <c r="J16" s="58" t="s">
        <v>202</v>
      </c>
      <c r="K16" s="5">
        <v>3.77</v>
      </c>
      <c r="L16" s="6"/>
      <c r="M16" s="1"/>
      <c r="N16" s="1"/>
      <c r="O16" s="1"/>
      <c r="P16" s="1"/>
      <c r="Q16" s="1"/>
      <c r="R16" s="1"/>
    </row>
    <row r="17" spans="1:18" ht="15.75" x14ac:dyDescent="0.25">
      <c r="A17" s="258"/>
      <c r="B17" s="302"/>
      <c r="C17" s="1"/>
      <c r="D17" s="1"/>
      <c r="E17" s="1"/>
      <c r="F17" s="1"/>
      <c r="G17" s="1"/>
      <c r="H17" s="299"/>
      <c r="I17" s="4">
        <v>14</v>
      </c>
      <c r="J17" s="58" t="s">
        <v>203</v>
      </c>
      <c r="K17" s="5">
        <v>6.4</v>
      </c>
      <c r="L17" s="6"/>
      <c r="M17" s="1"/>
      <c r="N17" s="1"/>
      <c r="O17" s="1"/>
      <c r="P17" s="1"/>
      <c r="Q17" s="1"/>
      <c r="R17" s="1"/>
    </row>
    <row r="18" spans="1:18" ht="15.75" x14ac:dyDescent="0.25">
      <c r="K18" s="8"/>
    </row>
    <row r="19" spans="1:18" ht="15.75" x14ac:dyDescent="0.25">
      <c r="K19" s="8"/>
    </row>
    <row r="20" spans="1:18" ht="18.75" x14ac:dyDescent="0.3">
      <c r="B20" s="313" t="s">
        <v>897</v>
      </c>
      <c r="C20" s="313" t="s">
        <v>35</v>
      </c>
      <c r="D20" s="313" t="s">
        <v>898</v>
      </c>
      <c r="E20" s="313"/>
      <c r="F20" s="313"/>
      <c r="G20" s="313"/>
      <c r="H20" s="313"/>
      <c r="I20" s="313"/>
      <c r="J20" s="313"/>
      <c r="K20" s="313"/>
      <c r="L20" s="313"/>
      <c r="M20" s="313"/>
      <c r="N20" s="313"/>
      <c r="O20" s="314"/>
      <c r="P20" s="314"/>
      <c r="Q20" s="314"/>
      <c r="R20" s="314"/>
    </row>
    <row r="21" spans="1:18" ht="18.75" x14ac:dyDescent="0.3">
      <c r="B21" s="313" t="s">
        <v>899</v>
      </c>
      <c r="C21" s="313" t="s">
        <v>35</v>
      </c>
      <c r="D21" s="313" t="s">
        <v>902</v>
      </c>
      <c r="E21" s="315" t="s">
        <v>903</v>
      </c>
      <c r="F21" s="313"/>
      <c r="G21" s="313"/>
      <c r="H21" s="313"/>
      <c r="I21" s="313"/>
      <c r="J21" s="313"/>
      <c r="K21" s="313"/>
      <c r="L21" s="313"/>
      <c r="M21" s="313"/>
      <c r="N21" s="313"/>
      <c r="O21" s="314"/>
      <c r="P21" s="314"/>
      <c r="Q21" s="314"/>
      <c r="R21" s="314"/>
    </row>
    <row r="22" spans="1:18" ht="18.75" x14ac:dyDescent="0.3">
      <c r="B22" s="313"/>
      <c r="C22" s="313"/>
      <c r="D22" s="313" t="s">
        <v>900</v>
      </c>
      <c r="E22" s="315" t="s">
        <v>901</v>
      </c>
      <c r="F22" s="313"/>
      <c r="G22" s="313"/>
      <c r="H22" s="313"/>
      <c r="I22" s="313"/>
      <c r="J22" s="313"/>
      <c r="K22" s="313"/>
      <c r="L22" s="313"/>
      <c r="M22" s="313"/>
      <c r="N22" s="313"/>
      <c r="O22" s="314"/>
      <c r="P22" s="314"/>
      <c r="Q22" s="314"/>
      <c r="R22" s="314"/>
    </row>
    <row r="23" spans="1:18" ht="18.75" x14ac:dyDescent="0.3">
      <c r="B23" s="313"/>
      <c r="C23" s="313"/>
      <c r="D23" s="313"/>
      <c r="E23" s="313"/>
      <c r="F23" s="313"/>
      <c r="G23" s="313"/>
      <c r="H23" s="313"/>
      <c r="I23" s="313"/>
      <c r="J23" s="313"/>
      <c r="K23" s="313"/>
      <c r="L23" s="313"/>
      <c r="M23" s="313"/>
      <c r="N23" s="313"/>
      <c r="O23" s="314"/>
      <c r="P23" s="314"/>
      <c r="Q23" s="314"/>
      <c r="R23" s="314"/>
    </row>
    <row r="24" spans="1:18" x14ac:dyDescent="0.25">
      <c r="B24" s="314"/>
      <c r="C24" s="314"/>
      <c r="D24" s="314"/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14"/>
    </row>
  </sheetData>
  <mergeCells count="13">
    <mergeCell ref="O2:O3"/>
    <mergeCell ref="P2:P3"/>
    <mergeCell ref="Q2:Q3"/>
    <mergeCell ref="R2:R3"/>
    <mergeCell ref="A4:A17"/>
    <mergeCell ref="B4:B17"/>
    <mergeCell ref="H4:H17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3"/>
  <sheetViews>
    <sheetView view="pageBreakPreview" zoomScale="60" zoomScaleNormal="70" workbookViewId="0">
      <selection activeCell="B19" sqref="B19:R23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6" max="6" width="10.14062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00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216</v>
      </c>
      <c r="C4" s="56">
        <v>1</v>
      </c>
      <c r="D4" s="116" t="s">
        <v>205</v>
      </c>
      <c r="E4" s="124">
        <v>5.77</v>
      </c>
      <c r="F4" s="41"/>
      <c r="G4" s="41"/>
      <c r="H4" s="299" t="s">
        <v>204</v>
      </c>
      <c r="I4" s="56">
        <v>1</v>
      </c>
      <c r="J4" s="116" t="s">
        <v>205</v>
      </c>
      <c r="K4" s="40">
        <v>5.77</v>
      </c>
      <c r="L4" s="125"/>
      <c r="M4" s="3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4">
        <f>C4+1</f>
        <v>2</v>
      </c>
      <c r="D5" s="106" t="s">
        <v>206</v>
      </c>
      <c r="E5" s="1"/>
      <c r="F5" s="41"/>
      <c r="G5" s="124">
        <v>16.850000000000001</v>
      </c>
      <c r="H5" s="299"/>
      <c r="I5" s="4">
        <f>I4+1</f>
        <v>2</v>
      </c>
      <c r="J5" s="106" t="s">
        <v>206</v>
      </c>
      <c r="K5" s="1"/>
      <c r="L5" s="6"/>
      <c r="M5" s="41">
        <v>16.850000000000001</v>
      </c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4">
        <f t="shared" ref="C6:C14" si="0">C5+1</f>
        <v>3</v>
      </c>
      <c r="D6" s="106" t="s">
        <v>207</v>
      </c>
      <c r="E6" s="1"/>
      <c r="F6" s="41"/>
      <c r="G6" s="124">
        <v>28.09</v>
      </c>
      <c r="H6" s="299"/>
      <c r="I6" s="4">
        <f t="shared" ref="I6:I16" si="1">I5+1</f>
        <v>3</v>
      </c>
      <c r="J6" s="106" t="s">
        <v>207</v>
      </c>
      <c r="K6" s="1"/>
      <c r="L6" s="6"/>
      <c r="M6" s="41">
        <v>28.09</v>
      </c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4">
        <f t="shared" si="0"/>
        <v>4</v>
      </c>
      <c r="D7" s="106" t="s">
        <v>208</v>
      </c>
      <c r="E7" s="124">
        <v>7.33</v>
      </c>
      <c r="F7" s="41"/>
      <c r="G7" s="41"/>
      <c r="H7" s="299"/>
      <c r="I7" s="4">
        <f t="shared" si="1"/>
        <v>4</v>
      </c>
      <c r="J7" s="106" t="s">
        <v>208</v>
      </c>
      <c r="K7" s="41">
        <v>7.33</v>
      </c>
      <c r="L7" s="6"/>
      <c r="M7" s="1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4">
        <f t="shared" si="0"/>
        <v>5</v>
      </c>
      <c r="D8" s="106" t="s">
        <v>209</v>
      </c>
      <c r="E8" s="1"/>
      <c r="F8" s="41"/>
      <c r="G8" s="124">
        <v>26.33</v>
      </c>
      <c r="H8" s="299"/>
      <c r="I8" s="4">
        <f t="shared" si="1"/>
        <v>5</v>
      </c>
      <c r="J8" s="106" t="s">
        <v>209</v>
      </c>
      <c r="K8" s="1"/>
      <c r="L8" s="6"/>
      <c r="M8" s="41">
        <v>26.33</v>
      </c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 s="4">
        <f t="shared" si="0"/>
        <v>6</v>
      </c>
      <c r="D9" s="106" t="s">
        <v>210</v>
      </c>
      <c r="E9" s="124">
        <v>6.11</v>
      </c>
      <c r="F9" s="21"/>
      <c r="G9" s="73"/>
      <c r="H9" s="299"/>
      <c r="I9" s="4">
        <f t="shared" si="1"/>
        <v>6</v>
      </c>
      <c r="J9" s="106" t="s">
        <v>210</v>
      </c>
      <c r="K9" s="41">
        <v>6.11</v>
      </c>
      <c r="L9" s="6"/>
      <c r="M9" s="1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4">
        <f t="shared" si="0"/>
        <v>7</v>
      </c>
      <c r="D10" s="106" t="s">
        <v>211</v>
      </c>
      <c r="E10" s="1"/>
      <c r="F10" s="21"/>
      <c r="G10" s="124">
        <v>17.96</v>
      </c>
      <c r="H10" s="299"/>
      <c r="I10" s="4">
        <f t="shared" si="1"/>
        <v>7</v>
      </c>
      <c r="J10" s="106" t="s">
        <v>211</v>
      </c>
      <c r="K10" s="1"/>
      <c r="L10" s="6"/>
      <c r="M10" s="41">
        <v>17.96</v>
      </c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4">
        <f t="shared" si="0"/>
        <v>8</v>
      </c>
      <c r="D11" s="106" t="s">
        <v>212</v>
      </c>
      <c r="E11" s="1"/>
      <c r="F11" s="1"/>
      <c r="G11" s="124">
        <v>31.76</v>
      </c>
      <c r="H11" s="299"/>
      <c r="I11" s="4">
        <f t="shared" si="1"/>
        <v>8</v>
      </c>
      <c r="J11" s="106" t="s">
        <v>212</v>
      </c>
      <c r="K11" s="1"/>
      <c r="L11" s="6"/>
      <c r="M11" s="41">
        <v>31.76</v>
      </c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4">
        <f t="shared" si="0"/>
        <v>9</v>
      </c>
      <c r="D12" s="106" t="s">
        <v>213</v>
      </c>
      <c r="E12" s="1"/>
      <c r="F12" s="21"/>
      <c r="G12" s="124">
        <v>17.96</v>
      </c>
      <c r="H12" s="299"/>
      <c r="I12" s="4">
        <f t="shared" si="1"/>
        <v>9</v>
      </c>
      <c r="J12" s="106" t="s">
        <v>213</v>
      </c>
      <c r="K12" s="1"/>
      <c r="L12" s="6"/>
      <c r="M12" s="41">
        <v>16.510000000000002</v>
      </c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x14ac:dyDescent="0.25">
      <c r="A13" s="258"/>
      <c r="B13" s="302"/>
      <c r="C13" s="4">
        <f t="shared" si="0"/>
        <v>10</v>
      </c>
      <c r="D13" s="106" t="s">
        <v>214</v>
      </c>
      <c r="E13" s="1"/>
      <c r="F13" s="124">
        <v>11.48</v>
      </c>
      <c r="G13" s="21"/>
      <c r="H13" s="299"/>
      <c r="I13" s="4">
        <f t="shared" si="1"/>
        <v>10</v>
      </c>
      <c r="J13" s="106" t="s">
        <v>214</v>
      </c>
      <c r="K13" s="1"/>
      <c r="L13" s="41">
        <v>11.48</v>
      </c>
      <c r="M13" s="1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x14ac:dyDescent="0.25">
      <c r="A14" s="258"/>
      <c r="B14" s="302"/>
      <c r="C14" s="4">
        <f t="shared" si="0"/>
        <v>11</v>
      </c>
      <c r="D14" s="106" t="s">
        <v>215</v>
      </c>
      <c r="E14" s="1"/>
      <c r="F14" s="1"/>
      <c r="G14" s="124">
        <v>16.77</v>
      </c>
      <c r="H14" s="299"/>
      <c r="I14" s="4">
        <f t="shared" si="1"/>
        <v>11</v>
      </c>
      <c r="J14" s="106" t="s">
        <v>215</v>
      </c>
      <c r="K14" s="1"/>
      <c r="L14" s="6"/>
      <c r="M14" s="41">
        <v>16.77</v>
      </c>
      <c r="N14" s="1"/>
      <c r="O14" s="1"/>
      <c r="P14" s="1"/>
      <c r="Q14" s="1"/>
      <c r="R14" s="1"/>
    </row>
    <row r="15" spans="1:27" ht="15.75" x14ac:dyDescent="0.25">
      <c r="A15" s="258"/>
      <c r="B15" s="302"/>
      <c r="C15" s="1"/>
      <c r="D15" s="1"/>
      <c r="E15" s="1"/>
      <c r="F15" s="1"/>
      <c r="G15" s="1"/>
      <c r="H15" s="299"/>
      <c r="I15" s="4">
        <f t="shared" si="1"/>
        <v>12</v>
      </c>
      <c r="J15" s="106" t="s">
        <v>217</v>
      </c>
      <c r="K15" s="1"/>
      <c r="L15" s="6"/>
      <c r="M15" s="41">
        <v>26.84</v>
      </c>
      <c r="N15" s="1"/>
      <c r="O15" s="1"/>
      <c r="P15" s="1"/>
      <c r="Q15" s="1"/>
      <c r="R15" s="1"/>
    </row>
    <row r="16" spans="1:27" ht="15.75" x14ac:dyDescent="0.25">
      <c r="A16" s="258"/>
      <c r="B16" s="302"/>
      <c r="C16" s="1"/>
      <c r="D16" s="1"/>
      <c r="E16" s="1"/>
      <c r="F16" s="1"/>
      <c r="G16" s="1"/>
      <c r="H16" s="299"/>
      <c r="I16" s="9">
        <f t="shared" si="1"/>
        <v>13</v>
      </c>
      <c r="J16" s="117" t="s">
        <v>218</v>
      </c>
      <c r="K16" s="11"/>
      <c r="L16" s="10"/>
      <c r="M16" s="55">
        <v>24.7</v>
      </c>
      <c r="N16" s="1"/>
      <c r="O16" s="1"/>
      <c r="P16" s="1"/>
      <c r="Q16" s="1"/>
      <c r="R16" s="1"/>
    </row>
    <row r="17" spans="1:18" ht="15.75" x14ac:dyDescent="0.25">
      <c r="A17" s="258"/>
      <c r="B17" s="302"/>
      <c r="C17" s="1"/>
      <c r="D17" s="1"/>
      <c r="E17" s="1"/>
      <c r="F17" s="1"/>
      <c r="G17" s="1"/>
      <c r="H17" s="299"/>
      <c r="I17" s="4"/>
      <c r="J17" s="58"/>
      <c r="K17" s="5"/>
      <c r="L17" s="6"/>
      <c r="M17" s="1"/>
      <c r="N17" s="1"/>
      <c r="O17" s="1"/>
      <c r="P17" s="1"/>
      <c r="Q17" s="1"/>
      <c r="R17" s="1"/>
    </row>
    <row r="18" spans="1:18" ht="15.75" x14ac:dyDescent="0.25">
      <c r="K18" s="8"/>
    </row>
    <row r="19" spans="1:18" ht="18.75" x14ac:dyDescent="0.3">
      <c r="B19" s="313" t="s">
        <v>897</v>
      </c>
      <c r="C19" s="313" t="s">
        <v>35</v>
      </c>
      <c r="D19" s="313" t="s">
        <v>898</v>
      </c>
      <c r="E19" s="313"/>
      <c r="F19" s="313"/>
      <c r="G19" s="313"/>
      <c r="H19" s="313"/>
      <c r="I19" s="313"/>
      <c r="J19" s="313"/>
      <c r="K19" s="313"/>
      <c r="L19" s="313"/>
      <c r="M19" s="313"/>
      <c r="N19" s="313"/>
      <c r="O19" s="314"/>
      <c r="P19" s="314"/>
      <c r="Q19" s="314"/>
      <c r="R19" s="314"/>
    </row>
    <row r="20" spans="1:18" ht="18.75" x14ac:dyDescent="0.3">
      <c r="B20" s="313" t="s">
        <v>899</v>
      </c>
      <c r="C20" s="313" t="s">
        <v>35</v>
      </c>
      <c r="D20" s="313" t="s">
        <v>902</v>
      </c>
      <c r="E20" s="315" t="s">
        <v>903</v>
      </c>
      <c r="F20" s="313"/>
      <c r="G20" s="313"/>
      <c r="H20" s="313"/>
      <c r="I20" s="313"/>
      <c r="J20" s="313"/>
      <c r="K20" s="313"/>
      <c r="L20" s="313"/>
      <c r="M20" s="313"/>
      <c r="N20" s="313"/>
      <c r="O20" s="314"/>
      <c r="P20" s="314"/>
      <c r="Q20" s="314"/>
      <c r="R20" s="314"/>
    </row>
    <row r="21" spans="1:18" ht="18.75" x14ac:dyDescent="0.3">
      <c r="B21" s="313"/>
      <c r="C21" s="313"/>
      <c r="D21" s="313" t="s">
        <v>900</v>
      </c>
      <c r="E21" s="315" t="s">
        <v>901</v>
      </c>
      <c r="F21" s="313"/>
      <c r="G21" s="313"/>
      <c r="H21" s="313"/>
      <c r="I21" s="313"/>
      <c r="J21" s="313"/>
      <c r="K21" s="313"/>
      <c r="L21" s="313"/>
      <c r="M21" s="313"/>
      <c r="N21" s="313"/>
      <c r="O21" s="314"/>
      <c r="P21" s="314"/>
      <c r="Q21" s="314"/>
      <c r="R21" s="314"/>
    </row>
    <row r="22" spans="1:18" ht="18.75" x14ac:dyDescent="0.3">
      <c r="B22" s="313"/>
      <c r="C22" s="313"/>
      <c r="D22" s="313"/>
      <c r="E22" s="313"/>
      <c r="F22" s="313"/>
      <c r="G22" s="313"/>
      <c r="H22" s="313"/>
      <c r="I22" s="313"/>
      <c r="J22" s="313"/>
      <c r="K22" s="313"/>
      <c r="L22" s="313"/>
      <c r="M22" s="313"/>
      <c r="N22" s="313"/>
      <c r="O22" s="314"/>
      <c r="P22" s="314"/>
      <c r="Q22" s="314"/>
      <c r="R22" s="314"/>
    </row>
    <row r="23" spans="1:18" x14ac:dyDescent="0.25">
      <c r="B23" s="314"/>
      <c r="C23" s="314"/>
      <c r="D23" s="314"/>
      <c r="E23" s="314"/>
      <c r="F23" s="314"/>
      <c r="G23" s="314"/>
      <c r="H23" s="314"/>
      <c r="I23" s="314"/>
      <c r="J23" s="314"/>
      <c r="K23" s="314"/>
      <c r="L23" s="314"/>
      <c r="M23" s="314"/>
      <c r="N23" s="314"/>
      <c r="O23" s="314"/>
      <c r="P23" s="314"/>
      <c r="Q23" s="314"/>
      <c r="R23" s="314"/>
    </row>
  </sheetData>
  <mergeCells count="13">
    <mergeCell ref="O2:O3"/>
    <mergeCell ref="P2:P3"/>
    <mergeCell ref="Q2:Q3"/>
    <mergeCell ref="R2:R3"/>
    <mergeCell ref="A4:A17"/>
    <mergeCell ref="B4:B17"/>
    <mergeCell ref="H4:H17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9"/>
  <sheetViews>
    <sheetView view="pageBreakPreview" zoomScale="60" zoomScaleNormal="70" workbookViewId="0">
      <selection activeCell="G30" sqref="G30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02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219</v>
      </c>
      <c r="C4" s="4">
        <v>1</v>
      </c>
      <c r="D4" s="106" t="s">
        <v>220</v>
      </c>
      <c r="E4" s="213">
        <v>0.53300000000000003</v>
      </c>
      <c r="F4" s="41"/>
      <c r="G4" s="41"/>
      <c r="H4" s="299" t="s">
        <v>233</v>
      </c>
      <c r="I4" s="30">
        <v>1</v>
      </c>
      <c r="J4" s="211" t="s">
        <v>890</v>
      </c>
      <c r="K4" s="213">
        <v>0.53300000000000003</v>
      </c>
      <c r="L4" s="24"/>
      <c r="M4" s="24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4">
        <v>2</v>
      </c>
      <c r="D5" s="41" t="s">
        <v>221</v>
      </c>
      <c r="E5" s="213">
        <v>0.23</v>
      </c>
      <c r="F5" s="41"/>
      <c r="G5" s="124"/>
      <c r="H5" s="299"/>
      <c r="I5" s="30">
        <v>2</v>
      </c>
      <c r="J5" s="213" t="s">
        <v>891</v>
      </c>
      <c r="K5" s="213">
        <v>0.23</v>
      </c>
      <c r="L5" s="24"/>
      <c r="M5" s="24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4">
        <v>3</v>
      </c>
      <c r="D6" s="106" t="s">
        <v>222</v>
      </c>
      <c r="E6" s="213">
        <v>0.26500000000000001</v>
      </c>
      <c r="F6" s="41"/>
      <c r="G6" s="124"/>
      <c r="H6" s="299"/>
      <c r="I6" s="30">
        <v>3</v>
      </c>
      <c r="J6" s="24" t="s">
        <v>222</v>
      </c>
      <c r="K6" s="213">
        <v>0.26500000000000001</v>
      </c>
      <c r="L6" s="24"/>
      <c r="M6" s="24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4">
        <v>4</v>
      </c>
      <c r="D7" s="41" t="s">
        <v>223</v>
      </c>
      <c r="E7" s="213">
        <v>9.2119999999999997</v>
      </c>
      <c r="F7" s="41"/>
      <c r="G7" s="41"/>
      <c r="H7" s="299"/>
      <c r="I7" s="30">
        <v>4</v>
      </c>
      <c r="J7" s="211" t="s">
        <v>223</v>
      </c>
      <c r="K7" s="213">
        <v>9.2119999999999997</v>
      </c>
      <c r="L7" s="24"/>
      <c r="M7" s="24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4">
        <v>5</v>
      </c>
      <c r="D8" s="106" t="s">
        <v>224</v>
      </c>
      <c r="E8" s="213">
        <v>5.1769999999999996</v>
      </c>
      <c r="F8" s="41"/>
      <c r="G8" s="124"/>
      <c r="H8" s="299"/>
      <c r="I8" s="30">
        <v>5</v>
      </c>
      <c r="J8" s="213" t="s">
        <v>224</v>
      </c>
      <c r="K8" s="213">
        <v>5.1769999999999996</v>
      </c>
      <c r="L8" s="24"/>
      <c r="M8" s="24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 s="4">
        <f>C8+1</f>
        <v>6</v>
      </c>
      <c r="D9" s="106" t="s">
        <v>225</v>
      </c>
      <c r="E9" s="24">
        <v>0.98599999999999999</v>
      </c>
      <c r="F9" s="24"/>
      <c r="G9" s="73"/>
      <c r="H9" s="299"/>
      <c r="I9" s="30">
        <v>6</v>
      </c>
      <c r="J9" s="211" t="s">
        <v>225</v>
      </c>
      <c r="K9" s="24">
        <v>0.98599999999999999</v>
      </c>
      <c r="L9" s="213"/>
      <c r="M9" s="24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4">
        <v>7</v>
      </c>
      <c r="D10" s="106" t="s">
        <v>226</v>
      </c>
      <c r="E10" s="213">
        <v>8.407</v>
      </c>
      <c r="F10" s="24"/>
      <c r="G10" s="124"/>
      <c r="H10" s="299"/>
      <c r="I10" s="30">
        <v>7</v>
      </c>
      <c r="J10" s="211" t="s">
        <v>226</v>
      </c>
      <c r="K10" s="213">
        <v>8.407</v>
      </c>
      <c r="L10" s="24"/>
      <c r="M10" s="24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4">
        <f t="shared" ref="C11:C16" si="0">C10+1</f>
        <v>8</v>
      </c>
      <c r="D11" s="106" t="s">
        <v>227</v>
      </c>
      <c r="E11" s="213">
        <v>1.3440000000000001</v>
      </c>
      <c r="F11" s="6"/>
      <c r="G11" s="124"/>
      <c r="H11" s="299"/>
      <c r="I11" s="30">
        <v>8</v>
      </c>
      <c r="J11" s="213" t="s">
        <v>892</v>
      </c>
      <c r="K11" s="213">
        <v>1.3440000000000001</v>
      </c>
      <c r="L11" s="24"/>
      <c r="M11" s="24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4">
        <f t="shared" si="0"/>
        <v>9</v>
      </c>
      <c r="D12" s="106" t="s">
        <v>228</v>
      </c>
      <c r="E12" s="303">
        <v>1.623</v>
      </c>
      <c r="F12" s="24"/>
      <c r="G12" s="124"/>
      <c r="H12" s="299"/>
      <c r="I12" s="30">
        <v>9</v>
      </c>
      <c r="J12" s="211" t="s">
        <v>228</v>
      </c>
      <c r="K12" s="213">
        <v>1.623</v>
      </c>
      <c r="L12" s="24"/>
      <c r="M12" s="24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x14ac:dyDescent="0.25">
      <c r="A13" s="258"/>
      <c r="B13" s="302"/>
      <c r="C13" s="4">
        <f t="shared" si="0"/>
        <v>10</v>
      </c>
      <c r="D13" s="106" t="s">
        <v>229</v>
      </c>
      <c r="E13" s="303"/>
      <c r="F13" s="219"/>
      <c r="G13" s="21"/>
      <c r="H13" s="299"/>
      <c r="I13" s="30">
        <v>10</v>
      </c>
      <c r="J13" s="211" t="s">
        <v>230</v>
      </c>
      <c r="K13" s="213">
        <v>2.3849999999999998</v>
      </c>
      <c r="L13" s="24"/>
      <c r="M13" s="24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x14ac:dyDescent="0.25">
      <c r="A14" s="258"/>
      <c r="B14" s="302"/>
      <c r="C14" s="4">
        <f t="shared" si="0"/>
        <v>11</v>
      </c>
      <c r="D14" s="106" t="s">
        <v>230</v>
      </c>
      <c r="E14" s="213">
        <v>2.3849999999999998</v>
      </c>
      <c r="F14" s="6"/>
      <c r="G14" s="124"/>
      <c r="H14" s="299"/>
      <c r="I14" s="30">
        <v>11</v>
      </c>
      <c r="J14" s="211" t="s">
        <v>231</v>
      </c>
      <c r="K14" s="213">
        <v>3.7</v>
      </c>
      <c r="L14" s="24"/>
      <c r="M14" s="24"/>
      <c r="N14" s="1"/>
      <c r="O14" s="1"/>
      <c r="P14" s="1"/>
      <c r="Q14" s="1"/>
      <c r="R14" s="1"/>
    </row>
    <row r="15" spans="1:27" ht="15.75" x14ac:dyDescent="0.25">
      <c r="A15" s="258"/>
      <c r="B15" s="302"/>
      <c r="C15" s="4">
        <f t="shared" si="0"/>
        <v>12</v>
      </c>
      <c r="D15" s="106" t="s">
        <v>231</v>
      </c>
      <c r="E15" s="213">
        <v>3.7</v>
      </c>
      <c r="F15" s="6"/>
      <c r="G15" s="1"/>
      <c r="H15" s="299"/>
      <c r="I15" s="30">
        <v>12</v>
      </c>
      <c r="J15" s="211" t="s">
        <v>232</v>
      </c>
      <c r="K15" s="213">
        <v>1.4159999999999999</v>
      </c>
      <c r="L15" s="24"/>
      <c r="M15" s="24"/>
      <c r="N15" s="1"/>
      <c r="O15" s="1"/>
      <c r="P15" s="1"/>
      <c r="Q15" s="1"/>
      <c r="R15" s="1"/>
    </row>
    <row r="16" spans="1:27" ht="15.75" x14ac:dyDescent="0.25">
      <c r="A16" s="258"/>
      <c r="B16" s="302"/>
      <c r="C16" s="4">
        <f t="shared" si="0"/>
        <v>13</v>
      </c>
      <c r="D16" s="39" t="s">
        <v>232</v>
      </c>
      <c r="E16" s="213">
        <v>1.4159999999999999</v>
      </c>
      <c r="F16" s="6"/>
      <c r="G16" s="1"/>
      <c r="H16" s="299"/>
      <c r="I16" s="30"/>
      <c r="J16" s="211"/>
      <c r="K16" s="24"/>
      <c r="L16" s="24"/>
      <c r="M16" s="213"/>
      <c r="N16" s="1"/>
      <c r="O16" s="1"/>
      <c r="P16" s="1"/>
      <c r="Q16" s="1"/>
      <c r="R16" s="1"/>
    </row>
    <row r="17" spans="1:18" ht="15.75" x14ac:dyDescent="0.25">
      <c r="A17" s="258"/>
      <c r="B17" s="302"/>
      <c r="C17" s="1"/>
      <c r="D17" s="1"/>
      <c r="E17" s="1"/>
      <c r="F17" s="6"/>
      <c r="G17" s="1"/>
      <c r="H17" s="299"/>
      <c r="I17" s="30"/>
      <c r="J17" s="220"/>
      <c r="K17" s="28"/>
      <c r="L17" s="24"/>
      <c r="M17" s="21"/>
      <c r="N17" s="1"/>
      <c r="O17" s="1"/>
      <c r="P17" s="1"/>
      <c r="Q17" s="1"/>
      <c r="R17" s="1"/>
    </row>
    <row r="18" spans="1:18" ht="15.75" x14ac:dyDescent="0.25">
      <c r="F18" s="7"/>
      <c r="K18" s="8"/>
    </row>
    <row r="19" spans="1:18" ht="15.75" x14ac:dyDescent="0.25">
      <c r="F19" s="7"/>
      <c r="K19" s="8"/>
    </row>
    <row r="20" spans="1:18" ht="18.75" x14ac:dyDescent="0.3">
      <c r="B20" s="313" t="s">
        <v>897</v>
      </c>
      <c r="C20" s="313" t="s">
        <v>35</v>
      </c>
      <c r="D20" s="313" t="s">
        <v>898</v>
      </c>
      <c r="E20" s="313"/>
      <c r="F20" s="313"/>
      <c r="G20" s="313"/>
      <c r="H20" s="313"/>
      <c r="I20" s="313"/>
      <c r="J20" s="313"/>
      <c r="K20" s="313"/>
      <c r="L20" s="313"/>
      <c r="M20" s="313"/>
      <c r="N20" s="313"/>
      <c r="O20" s="314"/>
      <c r="P20" s="314"/>
      <c r="Q20" s="314"/>
      <c r="R20" s="314"/>
    </row>
    <row r="21" spans="1:18" ht="18.75" x14ac:dyDescent="0.3">
      <c r="B21" s="313" t="s">
        <v>899</v>
      </c>
      <c r="C21" s="313" t="s">
        <v>35</v>
      </c>
      <c r="D21" s="313" t="s">
        <v>902</v>
      </c>
      <c r="E21" s="315" t="s">
        <v>903</v>
      </c>
      <c r="F21" s="313"/>
      <c r="G21" s="313"/>
      <c r="H21" s="313"/>
      <c r="I21" s="313"/>
      <c r="J21" s="313"/>
      <c r="K21" s="313"/>
      <c r="L21" s="313"/>
      <c r="M21" s="313"/>
      <c r="N21" s="313"/>
      <c r="O21" s="314"/>
      <c r="P21" s="314"/>
      <c r="Q21" s="314"/>
      <c r="R21" s="314"/>
    </row>
    <row r="22" spans="1:18" ht="18.75" x14ac:dyDescent="0.3">
      <c r="B22" s="313"/>
      <c r="C22" s="313"/>
      <c r="D22" s="313" t="s">
        <v>900</v>
      </c>
      <c r="E22" s="315" t="s">
        <v>901</v>
      </c>
      <c r="F22" s="313"/>
      <c r="G22" s="313"/>
      <c r="H22" s="313"/>
      <c r="I22" s="313"/>
      <c r="J22" s="313"/>
      <c r="K22" s="313"/>
      <c r="L22" s="313"/>
      <c r="M22" s="313"/>
      <c r="N22" s="313"/>
      <c r="O22" s="314"/>
      <c r="P22" s="314"/>
      <c r="Q22" s="314"/>
      <c r="R22" s="314"/>
    </row>
    <row r="23" spans="1:18" ht="18.75" x14ac:dyDescent="0.3">
      <c r="B23" s="313"/>
      <c r="C23" s="313"/>
      <c r="D23" s="313"/>
      <c r="E23" s="313"/>
      <c r="F23" s="313"/>
      <c r="G23" s="313"/>
      <c r="H23" s="313"/>
      <c r="I23" s="313"/>
      <c r="J23" s="313"/>
      <c r="K23" s="313"/>
      <c r="L23" s="313"/>
      <c r="M23" s="313"/>
      <c r="N23" s="313"/>
      <c r="O23" s="314"/>
      <c r="P23" s="314"/>
      <c r="Q23" s="314"/>
      <c r="R23" s="314"/>
    </row>
    <row r="24" spans="1:18" x14ac:dyDescent="0.25">
      <c r="B24" s="314"/>
      <c r="C24" s="314"/>
      <c r="D24" s="314"/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14"/>
    </row>
    <row r="25" spans="1:18" x14ac:dyDescent="0.25">
      <c r="B25" s="13"/>
      <c r="C25" s="221"/>
      <c r="D25" s="221"/>
      <c r="E25" s="221"/>
      <c r="F25" s="221"/>
      <c r="G25" s="13"/>
      <c r="H25" s="13"/>
      <c r="I25" s="13"/>
      <c r="J25" s="13"/>
    </row>
    <row r="26" spans="1:18" x14ac:dyDescent="0.25">
      <c r="B26" s="13"/>
      <c r="C26" s="221"/>
      <c r="D26" s="221"/>
      <c r="E26" s="221"/>
      <c r="F26" s="221"/>
      <c r="G26" s="13"/>
      <c r="H26" s="13"/>
      <c r="I26" s="13"/>
      <c r="J26" s="13"/>
    </row>
    <row r="27" spans="1:18" x14ac:dyDescent="0.25">
      <c r="B27" s="13"/>
      <c r="C27" s="13"/>
      <c r="D27" s="13"/>
      <c r="E27" s="13"/>
      <c r="F27" s="13"/>
      <c r="G27" s="13"/>
      <c r="H27" s="13"/>
      <c r="I27" s="13"/>
      <c r="J27" s="13"/>
    </row>
    <row r="28" spans="1:18" x14ac:dyDescent="0.25">
      <c r="B28" s="13"/>
      <c r="C28" s="13"/>
      <c r="D28" s="13"/>
      <c r="E28" s="13"/>
      <c r="F28" s="13"/>
      <c r="G28" s="13"/>
      <c r="H28" s="13"/>
      <c r="I28" s="13"/>
      <c r="J28" s="13"/>
    </row>
    <row r="29" spans="1:18" x14ac:dyDescent="0.25"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14">
    <mergeCell ref="E12:E13"/>
    <mergeCell ref="R2:R3"/>
    <mergeCell ref="A4:A17"/>
    <mergeCell ref="B4:B17"/>
    <mergeCell ref="H4:H17"/>
    <mergeCell ref="A2:A3"/>
    <mergeCell ref="B2:B3"/>
    <mergeCell ref="C2:G2"/>
    <mergeCell ref="H2:H3"/>
    <mergeCell ref="I2:M2"/>
    <mergeCell ref="N2:N3"/>
    <mergeCell ref="O2:O3"/>
    <mergeCell ref="P2:P3"/>
    <mergeCell ref="Q2:Q3"/>
  </mergeCells>
  <pageMargins left="0.31496062992125984" right="0" top="0.74803149606299213" bottom="0.74803149606299213" header="0.31496062992125984" footer="0.31496062992125984"/>
  <pageSetup paperSize="5" scale="65" orientation="landscape" horizontalDpi="4294967293" vertic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4"/>
  <sheetViews>
    <sheetView view="pageBreakPreview" zoomScale="60" zoomScaleNormal="70" workbookViewId="0">
      <selection activeCell="B20" sqref="B20:R24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6" max="6" width="11.570312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23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234</v>
      </c>
      <c r="C4" s="56">
        <v>1</v>
      </c>
      <c r="D4" s="116" t="s">
        <v>236</v>
      </c>
      <c r="E4" s="40">
        <v>8.39</v>
      </c>
      <c r="F4" s="41"/>
      <c r="G4" s="41"/>
      <c r="H4" s="299" t="s">
        <v>235</v>
      </c>
      <c r="I4" s="56">
        <v>1</v>
      </c>
      <c r="J4" s="116" t="s">
        <v>241</v>
      </c>
      <c r="K4" s="40">
        <v>8.39</v>
      </c>
      <c r="L4" s="6"/>
      <c r="M4" s="1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4">
        <f>1+C4</f>
        <v>2</v>
      </c>
      <c r="D5" s="106" t="s">
        <v>237</v>
      </c>
      <c r="E5" s="41">
        <v>1.74</v>
      </c>
      <c r="F5" s="41"/>
      <c r="G5" s="124"/>
      <c r="H5" s="299"/>
      <c r="I5" s="4">
        <f>1+I4</f>
        <v>2</v>
      </c>
      <c r="J5" s="106" t="s">
        <v>242</v>
      </c>
      <c r="K5" s="41">
        <v>1.74</v>
      </c>
      <c r="L5" s="6"/>
      <c r="M5" s="1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4">
        <f>1+C5</f>
        <v>3</v>
      </c>
      <c r="D6" s="106" t="s">
        <v>238</v>
      </c>
      <c r="E6" s="41">
        <v>5.77</v>
      </c>
      <c r="F6" s="41"/>
      <c r="G6" s="124"/>
      <c r="H6" s="299"/>
      <c r="I6" s="4">
        <f>1+I5</f>
        <v>3</v>
      </c>
      <c r="J6" s="106" t="s">
        <v>243</v>
      </c>
      <c r="K6" s="41">
        <v>5.77</v>
      </c>
      <c r="L6" s="6"/>
      <c r="M6" s="1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4">
        <f>1+C6</f>
        <v>4</v>
      </c>
      <c r="D7" s="106" t="s">
        <v>239</v>
      </c>
      <c r="E7" s="41">
        <v>1.01</v>
      </c>
      <c r="F7" s="41"/>
      <c r="G7" s="41"/>
      <c r="H7" s="299"/>
      <c r="I7" s="4">
        <f>1+I6</f>
        <v>4</v>
      </c>
      <c r="J7" s="106" t="s">
        <v>244</v>
      </c>
      <c r="K7" s="41">
        <v>1.01</v>
      </c>
      <c r="L7" s="6"/>
      <c r="M7" s="1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128">
        <f>1+C7</f>
        <v>5</v>
      </c>
      <c r="D8" s="106" t="s">
        <v>240</v>
      </c>
      <c r="E8" s="41">
        <v>7.56</v>
      </c>
      <c r="F8" s="41"/>
      <c r="G8" s="124"/>
      <c r="H8" s="299"/>
      <c r="I8" s="128">
        <f>1+I7</f>
        <v>5</v>
      </c>
      <c r="J8" s="106" t="s">
        <v>245</v>
      </c>
      <c r="K8" s="41">
        <v>7.56</v>
      </c>
      <c r="L8" s="6"/>
      <c r="M8" s="1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 s="4"/>
      <c r="D9" s="106"/>
      <c r="E9" s="124"/>
      <c r="F9" s="21"/>
      <c r="G9" s="73"/>
      <c r="H9" s="299"/>
      <c r="I9" s="128">
        <v>6</v>
      </c>
      <c r="J9" s="106" t="s">
        <v>245</v>
      </c>
      <c r="K9" s="41">
        <v>3.08</v>
      </c>
      <c r="L9" s="6"/>
      <c r="M9" s="1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4"/>
      <c r="D10" s="106"/>
      <c r="E10" s="1"/>
      <c r="F10" s="21"/>
      <c r="G10" s="124"/>
      <c r="H10" s="299"/>
      <c r="I10" s="129">
        <v>7</v>
      </c>
      <c r="J10" s="106" t="s">
        <v>245</v>
      </c>
      <c r="L10" s="106">
        <v>10.49</v>
      </c>
      <c r="M10" s="41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4"/>
      <c r="D11" s="106"/>
      <c r="E11" s="1"/>
      <c r="F11" s="1"/>
      <c r="G11" s="124"/>
      <c r="H11" s="299"/>
      <c r="I11" s="129">
        <v>8</v>
      </c>
      <c r="J11" s="106" t="s">
        <v>245</v>
      </c>
      <c r="K11" s="41">
        <v>2.4300000000000002</v>
      </c>
      <c r="L11" s="6"/>
      <c r="M11" s="1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4"/>
      <c r="D12" s="106"/>
      <c r="E12" s="1"/>
      <c r="F12" s="21"/>
      <c r="G12" s="124"/>
      <c r="H12" s="299"/>
      <c r="I12" s="4">
        <v>9</v>
      </c>
      <c r="J12" s="106" t="s">
        <v>246</v>
      </c>
      <c r="K12" s="41">
        <v>1.68</v>
      </c>
      <c r="L12" s="6"/>
      <c r="M12" s="1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x14ac:dyDescent="0.25">
      <c r="A13" s="258"/>
      <c r="B13" s="302"/>
      <c r="C13" s="4"/>
      <c r="D13" s="106"/>
      <c r="E13" s="1"/>
      <c r="F13" s="124"/>
      <c r="G13" s="21"/>
      <c r="H13" s="299"/>
      <c r="I13" s="130">
        <v>10</v>
      </c>
      <c r="J13" s="106" t="s">
        <v>246</v>
      </c>
      <c r="K13" s="41">
        <v>2.2799999999999998</v>
      </c>
      <c r="L13" s="6"/>
      <c r="M13" s="1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x14ac:dyDescent="0.25">
      <c r="A14" s="258"/>
      <c r="B14" s="302"/>
      <c r="C14" s="4"/>
      <c r="D14" s="106"/>
      <c r="E14" s="1"/>
      <c r="F14" s="1"/>
      <c r="G14" s="124"/>
      <c r="H14" s="299"/>
      <c r="I14" s="130">
        <v>11</v>
      </c>
      <c r="J14" s="106" t="s">
        <v>246</v>
      </c>
      <c r="K14" s="41">
        <v>2.57</v>
      </c>
      <c r="L14" s="6"/>
      <c r="M14" s="1"/>
      <c r="N14" s="1"/>
      <c r="O14" s="1"/>
      <c r="P14" s="1"/>
      <c r="Q14" s="1"/>
      <c r="R14" s="1"/>
    </row>
    <row r="15" spans="1:27" ht="15.75" x14ac:dyDescent="0.25">
      <c r="A15" s="258"/>
      <c r="B15" s="302"/>
      <c r="C15" s="1"/>
      <c r="D15" s="1"/>
      <c r="E15" s="1"/>
      <c r="F15" s="1"/>
      <c r="G15" s="1"/>
      <c r="H15" s="299"/>
      <c r="I15" s="130">
        <v>12</v>
      </c>
      <c r="J15" s="106" t="s">
        <v>246</v>
      </c>
      <c r="K15" s="55">
        <v>0.98</v>
      </c>
      <c r="L15" s="10"/>
      <c r="M15" s="11"/>
      <c r="N15" s="1"/>
      <c r="O15" s="1"/>
      <c r="P15" s="1"/>
      <c r="Q15" s="1"/>
      <c r="R15" s="1"/>
    </row>
    <row r="16" spans="1:27" ht="15.75" x14ac:dyDescent="0.25">
      <c r="A16" s="258"/>
      <c r="B16" s="302"/>
      <c r="C16" s="1"/>
      <c r="D16" s="1"/>
      <c r="E16" s="1"/>
      <c r="F16" s="1"/>
      <c r="G16" s="1"/>
      <c r="H16" s="299"/>
      <c r="I16" s="9"/>
      <c r="J16" s="117"/>
      <c r="K16" s="11"/>
      <c r="L16" s="10"/>
      <c r="M16" s="55"/>
      <c r="N16" s="1"/>
      <c r="O16" s="1"/>
      <c r="P16" s="1"/>
      <c r="Q16" s="1"/>
      <c r="R16" s="1"/>
    </row>
    <row r="17" spans="1:18" ht="15.75" x14ac:dyDescent="0.25">
      <c r="A17" s="258"/>
      <c r="B17" s="302"/>
      <c r="C17" s="1"/>
      <c r="D17" s="1"/>
      <c r="E17" s="1"/>
      <c r="F17" s="1"/>
      <c r="G17" s="1"/>
      <c r="H17" s="299"/>
      <c r="I17" s="4"/>
      <c r="J17" s="58"/>
      <c r="K17" s="5"/>
      <c r="L17" s="6"/>
      <c r="M17" s="1"/>
      <c r="N17" s="1"/>
      <c r="O17" s="1"/>
      <c r="P17" s="1"/>
      <c r="Q17" s="1"/>
      <c r="R17" s="1"/>
    </row>
    <row r="18" spans="1:18" ht="15.75" x14ac:dyDescent="0.25">
      <c r="K18" s="8"/>
    </row>
    <row r="19" spans="1:18" ht="15.75" x14ac:dyDescent="0.25">
      <c r="K19" s="8"/>
    </row>
    <row r="20" spans="1:18" ht="18.75" x14ac:dyDescent="0.3">
      <c r="B20" s="313" t="s">
        <v>897</v>
      </c>
      <c r="C20" s="313" t="s">
        <v>35</v>
      </c>
      <c r="D20" s="313" t="s">
        <v>898</v>
      </c>
      <c r="E20" s="313"/>
      <c r="F20" s="313"/>
      <c r="G20" s="313"/>
      <c r="H20" s="313"/>
      <c r="I20" s="313"/>
      <c r="J20" s="313"/>
      <c r="K20" s="313"/>
      <c r="L20" s="313"/>
      <c r="M20" s="313"/>
      <c r="N20" s="313"/>
      <c r="O20" s="314"/>
      <c r="P20" s="314"/>
      <c r="Q20" s="314"/>
      <c r="R20" s="314"/>
    </row>
    <row r="21" spans="1:18" ht="18.75" x14ac:dyDescent="0.3">
      <c r="B21" s="313" t="s">
        <v>899</v>
      </c>
      <c r="C21" s="313" t="s">
        <v>35</v>
      </c>
      <c r="D21" s="313" t="s">
        <v>902</v>
      </c>
      <c r="E21" s="315" t="s">
        <v>903</v>
      </c>
      <c r="F21" s="313"/>
      <c r="G21" s="313"/>
      <c r="H21" s="313"/>
      <c r="I21" s="313"/>
      <c r="J21" s="313"/>
      <c r="K21" s="313"/>
      <c r="L21" s="313"/>
      <c r="M21" s="313"/>
      <c r="N21" s="313"/>
      <c r="O21" s="314"/>
      <c r="P21" s="314"/>
      <c r="Q21" s="314"/>
      <c r="R21" s="314"/>
    </row>
    <row r="22" spans="1:18" ht="18.75" x14ac:dyDescent="0.3">
      <c r="B22" s="313"/>
      <c r="C22" s="313"/>
      <c r="D22" s="313" t="s">
        <v>900</v>
      </c>
      <c r="E22" s="315" t="s">
        <v>901</v>
      </c>
      <c r="F22" s="313"/>
      <c r="G22" s="313"/>
      <c r="H22" s="313"/>
      <c r="I22" s="313"/>
      <c r="J22" s="313"/>
      <c r="K22" s="313"/>
      <c r="L22" s="313"/>
      <c r="M22" s="313"/>
      <c r="N22" s="313"/>
      <c r="O22" s="314"/>
      <c r="P22" s="314"/>
      <c r="Q22" s="314"/>
      <c r="R22" s="314"/>
    </row>
    <row r="23" spans="1:18" ht="18.75" x14ac:dyDescent="0.3">
      <c r="B23" s="313"/>
      <c r="C23" s="313"/>
      <c r="D23" s="313"/>
      <c r="E23" s="313"/>
      <c r="F23" s="313"/>
      <c r="G23" s="313"/>
      <c r="H23" s="313"/>
      <c r="I23" s="313"/>
      <c r="J23" s="313"/>
      <c r="K23" s="313"/>
      <c r="L23" s="313"/>
      <c r="M23" s="313"/>
      <c r="N23" s="313"/>
      <c r="O23" s="314"/>
      <c r="P23" s="314"/>
      <c r="Q23" s="314"/>
      <c r="R23" s="314"/>
    </row>
    <row r="24" spans="1:18" x14ac:dyDescent="0.25">
      <c r="B24" s="314"/>
      <c r="C24" s="314"/>
      <c r="D24" s="314"/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14"/>
    </row>
  </sheetData>
  <mergeCells count="13">
    <mergeCell ref="O2:O3"/>
    <mergeCell ref="P2:P3"/>
    <mergeCell ref="Q2:Q3"/>
    <mergeCell ref="R2:R3"/>
    <mergeCell ref="A4:A17"/>
    <mergeCell ref="B4:B17"/>
    <mergeCell ref="H4:H17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44"/>
  <sheetViews>
    <sheetView view="pageBreakPreview" topLeftCell="A10" zoomScale="60" zoomScaleNormal="70" workbookViewId="0">
      <selection activeCell="B40" sqref="B40:R44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18.85546875" customWidth="1"/>
    <col min="6" max="6" width="11.570312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23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271</v>
      </c>
      <c r="C4" s="131">
        <v>1</v>
      </c>
      <c r="D4" s="58" t="s">
        <v>248</v>
      </c>
      <c r="E4" s="124">
        <v>2.5019999999999998</v>
      </c>
      <c r="F4" s="41"/>
      <c r="G4" s="41"/>
      <c r="H4" s="286" t="s">
        <v>247</v>
      </c>
      <c r="I4" s="120">
        <v>1</v>
      </c>
      <c r="J4" s="58" t="s">
        <v>272</v>
      </c>
      <c r="K4" s="5">
        <v>2.5</v>
      </c>
      <c r="L4" s="6"/>
      <c r="M4" s="6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103"/>
      <c r="D5" s="58"/>
      <c r="E5" s="61"/>
      <c r="F5" s="41"/>
      <c r="G5" s="124"/>
      <c r="H5" s="287"/>
      <c r="I5" s="4">
        <f>1+I4</f>
        <v>2</v>
      </c>
      <c r="J5" s="58" t="s">
        <v>273</v>
      </c>
      <c r="K5" s="5">
        <v>5.21</v>
      </c>
      <c r="L5" s="6"/>
      <c r="M5" s="6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103"/>
      <c r="D6" s="58"/>
      <c r="E6" s="61"/>
      <c r="F6" s="41"/>
      <c r="G6" s="124"/>
      <c r="H6" s="287"/>
      <c r="I6" s="4">
        <f t="shared" ref="I6:I38" si="0">1+I5</f>
        <v>3</v>
      </c>
      <c r="J6" s="58" t="s">
        <v>274</v>
      </c>
      <c r="K6" s="5">
        <v>2.59</v>
      </c>
      <c r="L6" s="6"/>
      <c r="M6" s="6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103"/>
      <c r="D7" s="58"/>
      <c r="E7" s="61"/>
      <c r="F7" s="41"/>
      <c r="G7" s="41"/>
      <c r="H7" s="287"/>
      <c r="I7" s="4">
        <f t="shared" si="0"/>
        <v>4</v>
      </c>
      <c r="J7" s="58" t="s">
        <v>275</v>
      </c>
      <c r="K7" s="5">
        <v>2.97</v>
      </c>
      <c r="L7" s="6"/>
      <c r="M7" s="6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103">
        <v>2</v>
      </c>
      <c r="D8" s="58" t="s">
        <v>249</v>
      </c>
      <c r="E8" s="124">
        <v>3.2610000000000001</v>
      </c>
      <c r="F8" s="41"/>
      <c r="G8" s="124"/>
      <c r="H8" s="287"/>
      <c r="I8" s="4">
        <f t="shared" si="0"/>
        <v>5</v>
      </c>
      <c r="J8" s="58" t="s">
        <v>276</v>
      </c>
      <c r="K8" s="5">
        <v>3.26</v>
      </c>
      <c r="L8" s="6"/>
      <c r="M8" s="6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 s="103"/>
      <c r="D9" s="58"/>
      <c r="E9" s="61"/>
      <c r="F9" s="21"/>
      <c r="G9" s="73"/>
      <c r="H9" s="287"/>
      <c r="I9" s="4">
        <f t="shared" si="0"/>
        <v>6</v>
      </c>
      <c r="J9" s="58" t="s">
        <v>277</v>
      </c>
      <c r="K9" s="5">
        <v>1.8</v>
      </c>
      <c r="L9" s="6"/>
      <c r="M9" s="6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103"/>
      <c r="D10" s="58"/>
      <c r="E10" s="61"/>
      <c r="F10" s="21"/>
      <c r="G10" s="124"/>
      <c r="H10" s="287"/>
      <c r="I10" s="4">
        <f t="shared" si="0"/>
        <v>7</v>
      </c>
      <c r="J10" s="58" t="s">
        <v>278</v>
      </c>
      <c r="K10" s="5">
        <v>3.6</v>
      </c>
      <c r="L10" s="6"/>
      <c r="M10" s="6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103">
        <v>3</v>
      </c>
      <c r="D11" s="58" t="s">
        <v>250</v>
      </c>
      <c r="E11" s="124">
        <v>1.323</v>
      </c>
      <c r="F11" s="1"/>
      <c r="G11" s="124"/>
      <c r="H11" s="287"/>
      <c r="I11" s="4">
        <f t="shared" si="0"/>
        <v>8</v>
      </c>
      <c r="J11" s="58" t="s">
        <v>279</v>
      </c>
      <c r="K11" s="5">
        <v>1.32</v>
      </c>
      <c r="L11" s="6"/>
      <c r="M11" s="6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103">
        <v>4</v>
      </c>
      <c r="D12" s="58" t="s">
        <v>251</v>
      </c>
      <c r="E12" s="124">
        <v>0.59399999999999997</v>
      </c>
      <c r="F12" s="21"/>
      <c r="G12" s="124"/>
      <c r="H12" s="287"/>
      <c r="I12" s="4">
        <f t="shared" si="0"/>
        <v>9</v>
      </c>
      <c r="J12" s="58" t="s">
        <v>280</v>
      </c>
      <c r="K12" s="5">
        <v>0.59</v>
      </c>
      <c r="L12" s="6"/>
      <c r="M12" s="6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x14ac:dyDescent="0.25">
      <c r="A13" s="258"/>
      <c r="B13" s="302"/>
      <c r="C13" s="103"/>
      <c r="D13" s="58"/>
      <c r="E13" s="61"/>
      <c r="F13" s="124"/>
      <c r="G13" s="21"/>
      <c r="H13" s="287"/>
      <c r="I13" s="4">
        <f t="shared" si="0"/>
        <v>10</v>
      </c>
      <c r="J13" s="58" t="s">
        <v>281</v>
      </c>
      <c r="K13" s="5">
        <v>1.2</v>
      </c>
      <c r="L13" s="6"/>
      <c r="M13" s="6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x14ac:dyDescent="0.25">
      <c r="A14" s="258"/>
      <c r="B14" s="302"/>
      <c r="C14" s="103"/>
      <c r="D14" s="58"/>
      <c r="E14" s="61"/>
      <c r="F14" s="1"/>
      <c r="G14" s="124"/>
      <c r="H14" s="287"/>
      <c r="I14" s="4">
        <f t="shared" si="0"/>
        <v>11</v>
      </c>
      <c r="J14" s="58" t="s">
        <v>282</v>
      </c>
      <c r="K14" s="5">
        <v>6.06</v>
      </c>
      <c r="L14" s="6"/>
      <c r="M14" s="6"/>
      <c r="N14" s="1"/>
      <c r="O14" s="1"/>
      <c r="P14" s="1"/>
      <c r="Q14" s="1"/>
      <c r="R14" s="1"/>
    </row>
    <row r="15" spans="1:27" ht="15.75" x14ac:dyDescent="0.25">
      <c r="A15" s="258"/>
      <c r="B15" s="302"/>
      <c r="C15" s="103">
        <v>5</v>
      </c>
      <c r="D15" s="58" t="s">
        <v>252</v>
      </c>
      <c r="E15" s="124">
        <v>1.859</v>
      </c>
      <c r="F15" s="1"/>
      <c r="G15" s="1"/>
      <c r="H15" s="287"/>
      <c r="I15" s="4">
        <f t="shared" si="0"/>
        <v>12</v>
      </c>
      <c r="J15" s="58" t="s">
        <v>283</v>
      </c>
      <c r="K15" s="5">
        <v>3.88</v>
      </c>
      <c r="L15" s="6"/>
      <c r="M15" s="6"/>
      <c r="N15" s="1"/>
      <c r="O15" s="1"/>
      <c r="P15" s="1"/>
      <c r="Q15" s="1"/>
      <c r="R15" s="1"/>
    </row>
    <row r="16" spans="1:27" ht="15.75" x14ac:dyDescent="0.25">
      <c r="A16" s="258"/>
      <c r="B16" s="302"/>
      <c r="C16" s="103">
        <v>6</v>
      </c>
      <c r="D16" s="58" t="s">
        <v>253</v>
      </c>
      <c r="E16" s="124">
        <v>3.8639999999999999</v>
      </c>
      <c r="F16" s="1"/>
      <c r="G16" s="1"/>
      <c r="H16" s="287"/>
      <c r="I16" s="4">
        <f t="shared" si="0"/>
        <v>13</v>
      </c>
      <c r="J16" s="58" t="s">
        <v>284</v>
      </c>
      <c r="K16" s="5">
        <v>3.86</v>
      </c>
      <c r="L16" s="6"/>
      <c r="M16" s="6"/>
      <c r="N16" s="1"/>
      <c r="O16" s="1"/>
      <c r="P16" s="1"/>
      <c r="Q16" s="1"/>
      <c r="R16" s="1"/>
    </row>
    <row r="17" spans="1:18" ht="15.75" x14ac:dyDescent="0.25">
      <c r="A17" s="258"/>
      <c r="B17" s="302"/>
      <c r="C17" s="103">
        <v>7</v>
      </c>
      <c r="D17" s="58" t="s">
        <v>254</v>
      </c>
      <c r="E17" s="304">
        <v>7.6559999999999997</v>
      </c>
      <c r="F17" s="1"/>
      <c r="G17" s="1"/>
      <c r="H17" s="287"/>
      <c r="I17" s="4">
        <f t="shared" si="0"/>
        <v>14</v>
      </c>
      <c r="J17" s="58" t="s">
        <v>285</v>
      </c>
      <c r="K17" s="5">
        <v>4.9800000000000004</v>
      </c>
      <c r="L17" s="6"/>
      <c r="M17" s="6"/>
      <c r="N17" s="1"/>
      <c r="O17" s="1"/>
      <c r="P17" s="1"/>
      <c r="Q17" s="1"/>
      <c r="R17" s="1"/>
    </row>
    <row r="18" spans="1:18" ht="15.75" x14ac:dyDescent="0.25">
      <c r="A18" s="258"/>
      <c r="B18" s="302"/>
      <c r="C18" s="103">
        <v>8</v>
      </c>
      <c r="D18" s="58" t="s">
        <v>255</v>
      </c>
      <c r="E18" s="304"/>
      <c r="F18" s="1"/>
      <c r="G18" s="1"/>
      <c r="H18" s="287"/>
      <c r="I18" s="4">
        <f t="shared" si="0"/>
        <v>15</v>
      </c>
      <c r="J18" s="58" t="s">
        <v>286</v>
      </c>
      <c r="K18" s="5">
        <v>2.68</v>
      </c>
      <c r="L18" s="6"/>
      <c r="M18" s="6"/>
      <c r="N18" s="1"/>
      <c r="O18" s="1"/>
      <c r="P18" s="1"/>
      <c r="Q18" s="1"/>
      <c r="R18" s="1"/>
    </row>
    <row r="19" spans="1:18" ht="15.75" x14ac:dyDescent="0.25">
      <c r="A19" s="258"/>
      <c r="B19" s="302"/>
      <c r="C19" s="103">
        <v>9</v>
      </c>
      <c r="D19" s="58" t="s">
        <v>256</v>
      </c>
      <c r="E19" s="124">
        <v>4.1189999999999998</v>
      </c>
      <c r="F19" s="1"/>
      <c r="G19" s="1"/>
      <c r="H19" s="287"/>
      <c r="I19" s="4">
        <f t="shared" si="0"/>
        <v>16</v>
      </c>
      <c r="J19" s="58" t="s">
        <v>287</v>
      </c>
      <c r="K19" s="5">
        <v>4.12</v>
      </c>
      <c r="L19" s="6"/>
      <c r="M19" s="6"/>
      <c r="N19" s="1"/>
      <c r="O19" s="1"/>
      <c r="P19" s="1"/>
      <c r="Q19" s="1"/>
      <c r="R19" s="1"/>
    </row>
    <row r="20" spans="1:18" ht="15.75" x14ac:dyDescent="0.25">
      <c r="A20" s="258"/>
      <c r="B20" s="302"/>
      <c r="C20" s="103">
        <v>10</v>
      </c>
      <c r="D20" s="58" t="s">
        <v>257</v>
      </c>
      <c r="E20" s="304">
        <v>3.7650000000000001</v>
      </c>
      <c r="F20" s="1"/>
      <c r="G20" s="1"/>
      <c r="H20" s="287"/>
      <c r="I20" s="4">
        <f t="shared" si="0"/>
        <v>17</v>
      </c>
      <c r="J20" s="58" t="s">
        <v>288</v>
      </c>
      <c r="K20" s="5">
        <v>2.06</v>
      </c>
      <c r="L20" s="6"/>
      <c r="M20" s="6"/>
      <c r="N20" s="1"/>
      <c r="O20" s="1"/>
      <c r="P20" s="1"/>
      <c r="Q20" s="1"/>
      <c r="R20" s="1"/>
    </row>
    <row r="21" spans="1:18" ht="15.75" x14ac:dyDescent="0.25">
      <c r="A21" s="258"/>
      <c r="B21" s="302"/>
      <c r="C21" s="103">
        <v>11</v>
      </c>
      <c r="D21" s="58" t="s">
        <v>258</v>
      </c>
      <c r="E21" s="304"/>
      <c r="F21" s="1"/>
      <c r="G21" s="1"/>
      <c r="H21" s="287"/>
      <c r="I21" s="4">
        <f t="shared" si="0"/>
        <v>18</v>
      </c>
      <c r="J21" s="58" t="s">
        <v>289</v>
      </c>
      <c r="K21" s="5">
        <v>1.71</v>
      </c>
      <c r="L21" s="6"/>
      <c r="M21" s="6"/>
      <c r="N21" s="1"/>
      <c r="O21" s="1"/>
      <c r="P21" s="1"/>
      <c r="Q21" s="1"/>
      <c r="R21" s="1"/>
    </row>
    <row r="22" spans="1:18" ht="15.75" x14ac:dyDescent="0.25">
      <c r="A22" s="258"/>
      <c r="B22" s="302"/>
      <c r="C22" s="103">
        <v>12</v>
      </c>
      <c r="D22" s="58" t="s">
        <v>259</v>
      </c>
      <c r="E22" s="124">
        <v>3.085</v>
      </c>
      <c r="F22" s="1"/>
      <c r="G22" s="1"/>
      <c r="H22" s="287"/>
      <c r="I22" s="4">
        <f t="shared" si="0"/>
        <v>19</v>
      </c>
      <c r="J22" s="58" t="s">
        <v>290</v>
      </c>
      <c r="K22" s="5">
        <v>2.77</v>
      </c>
      <c r="L22" s="6"/>
      <c r="M22" s="6"/>
      <c r="N22" s="1"/>
      <c r="O22" s="1"/>
      <c r="P22" s="1"/>
      <c r="Q22" s="1"/>
      <c r="R22" s="1"/>
    </row>
    <row r="23" spans="1:18" ht="15.75" x14ac:dyDescent="0.25">
      <c r="A23" s="258"/>
      <c r="B23" s="302"/>
      <c r="C23" s="4"/>
      <c r="D23" s="58"/>
      <c r="E23" s="5"/>
      <c r="F23" s="1"/>
      <c r="G23" s="1"/>
      <c r="H23" s="287"/>
      <c r="I23" s="4">
        <f t="shared" si="0"/>
        <v>20</v>
      </c>
      <c r="J23" s="58" t="s">
        <v>291</v>
      </c>
      <c r="K23" s="5">
        <v>0.32</v>
      </c>
      <c r="L23" s="6"/>
      <c r="M23" s="6"/>
      <c r="N23" s="1"/>
      <c r="O23" s="1"/>
      <c r="P23" s="1"/>
      <c r="Q23" s="1"/>
      <c r="R23" s="1"/>
    </row>
    <row r="24" spans="1:18" ht="15.75" x14ac:dyDescent="0.25">
      <c r="A24" s="258"/>
      <c r="B24" s="302"/>
      <c r="C24" s="120">
        <v>13</v>
      </c>
      <c r="D24" s="58" t="s">
        <v>260</v>
      </c>
      <c r="E24" s="124">
        <v>2.23</v>
      </c>
      <c r="F24" s="1"/>
      <c r="G24" s="1"/>
      <c r="H24" s="287"/>
      <c r="I24" s="4">
        <f t="shared" si="0"/>
        <v>21</v>
      </c>
      <c r="J24" s="58" t="s">
        <v>292</v>
      </c>
      <c r="K24" s="5">
        <v>2.2200000000000002</v>
      </c>
      <c r="L24" s="6"/>
      <c r="M24" s="6"/>
      <c r="N24" s="1"/>
      <c r="O24" s="1"/>
      <c r="P24" s="1"/>
      <c r="Q24" s="1"/>
      <c r="R24" s="1"/>
    </row>
    <row r="25" spans="1:18" ht="15.75" x14ac:dyDescent="0.25">
      <c r="A25" s="258"/>
      <c r="B25" s="302"/>
      <c r="C25" s="4">
        <f>1+C24</f>
        <v>14</v>
      </c>
      <c r="D25" s="58" t="s">
        <v>261</v>
      </c>
      <c r="E25" s="124">
        <v>3.5209999999999999</v>
      </c>
      <c r="F25" s="1"/>
      <c r="G25" s="1"/>
      <c r="H25" s="287"/>
      <c r="I25" s="4">
        <f t="shared" si="0"/>
        <v>22</v>
      </c>
      <c r="J25" s="58" t="s">
        <v>293</v>
      </c>
      <c r="K25" s="5">
        <v>3.52</v>
      </c>
      <c r="L25" s="6"/>
      <c r="M25" s="6"/>
      <c r="N25" s="1"/>
      <c r="O25" s="1"/>
      <c r="P25" s="1"/>
      <c r="Q25" s="1"/>
      <c r="R25" s="1"/>
    </row>
    <row r="26" spans="1:18" ht="15.75" x14ac:dyDescent="0.25">
      <c r="A26" s="258"/>
      <c r="B26" s="302"/>
      <c r="C26" s="120">
        <v>15</v>
      </c>
      <c r="D26" s="58" t="s">
        <v>262</v>
      </c>
      <c r="E26" s="124">
        <v>5.5739999999999998</v>
      </c>
      <c r="F26" s="1"/>
      <c r="G26" s="1"/>
      <c r="H26" s="287"/>
      <c r="I26" s="4">
        <f t="shared" si="0"/>
        <v>23</v>
      </c>
      <c r="J26" s="58" t="s">
        <v>294</v>
      </c>
      <c r="K26" s="5">
        <v>5.57</v>
      </c>
      <c r="L26" s="6"/>
      <c r="M26" s="6"/>
      <c r="N26" s="1"/>
      <c r="O26" s="1"/>
      <c r="P26" s="1"/>
      <c r="Q26" s="1"/>
      <c r="R26" s="1"/>
    </row>
    <row r="27" spans="1:18" ht="15.75" x14ac:dyDescent="0.25">
      <c r="A27" s="258"/>
      <c r="B27" s="302"/>
      <c r="C27" s="103">
        <v>16</v>
      </c>
      <c r="D27" s="58" t="s">
        <v>263</v>
      </c>
      <c r="E27" s="124">
        <v>2.7360000000000002</v>
      </c>
      <c r="F27" s="1"/>
      <c r="G27" s="1"/>
      <c r="H27" s="287"/>
      <c r="I27" s="4">
        <f t="shared" si="0"/>
        <v>24</v>
      </c>
      <c r="J27" s="58" t="s">
        <v>295</v>
      </c>
      <c r="K27" s="5">
        <v>2.74</v>
      </c>
      <c r="L27" s="6"/>
      <c r="M27" s="6"/>
      <c r="N27" s="1"/>
      <c r="O27" s="1"/>
      <c r="P27" s="1"/>
      <c r="Q27" s="1"/>
      <c r="R27" s="1"/>
    </row>
    <row r="28" spans="1:18" ht="15.75" x14ac:dyDescent="0.25">
      <c r="A28" s="258"/>
      <c r="B28" s="302"/>
      <c r="C28" s="120">
        <v>17</v>
      </c>
      <c r="D28" s="58" t="s">
        <v>264</v>
      </c>
      <c r="E28" s="124">
        <v>2.0670000000000002</v>
      </c>
      <c r="F28" s="1"/>
      <c r="G28" s="1"/>
      <c r="H28" s="287"/>
      <c r="I28" s="4">
        <f t="shared" si="0"/>
        <v>25</v>
      </c>
      <c r="J28" s="58" t="s">
        <v>134</v>
      </c>
      <c r="K28" s="5">
        <v>2.0699999999999998</v>
      </c>
      <c r="L28" s="6"/>
      <c r="M28" s="6"/>
      <c r="N28" s="1"/>
      <c r="O28" s="1"/>
      <c r="P28" s="1"/>
      <c r="Q28" s="1"/>
      <c r="R28" s="1"/>
    </row>
    <row r="29" spans="1:18" ht="15.75" x14ac:dyDescent="0.25">
      <c r="A29" s="258"/>
      <c r="B29" s="302"/>
      <c r="C29" s="103">
        <v>18</v>
      </c>
      <c r="D29" s="58" t="s">
        <v>265</v>
      </c>
      <c r="E29" s="124">
        <v>0.40600000000000003</v>
      </c>
      <c r="F29" s="1"/>
      <c r="G29" s="1"/>
      <c r="H29" s="287"/>
      <c r="I29" s="4">
        <f t="shared" si="0"/>
        <v>26</v>
      </c>
      <c r="J29" s="58" t="s">
        <v>296</v>
      </c>
      <c r="K29" s="5">
        <v>0.41</v>
      </c>
      <c r="L29" s="6"/>
      <c r="M29" s="6"/>
      <c r="N29" s="1"/>
      <c r="O29" s="1"/>
      <c r="P29" s="1"/>
      <c r="Q29" s="1"/>
      <c r="R29" s="1"/>
    </row>
    <row r="30" spans="1:18" ht="15.75" x14ac:dyDescent="0.25">
      <c r="A30" s="258"/>
      <c r="B30" s="302"/>
      <c r="C30" s="103">
        <v>19</v>
      </c>
      <c r="D30" s="58" t="s">
        <v>266</v>
      </c>
      <c r="E30" s="124">
        <v>1.2709999999999999</v>
      </c>
      <c r="F30" s="1"/>
      <c r="G30" s="1"/>
      <c r="H30" s="287"/>
      <c r="I30" s="4">
        <f t="shared" si="0"/>
        <v>27</v>
      </c>
      <c r="J30" s="58" t="s">
        <v>297</v>
      </c>
      <c r="K30" s="5">
        <v>1.27</v>
      </c>
      <c r="L30" s="6"/>
      <c r="M30" s="6"/>
      <c r="N30" s="1"/>
      <c r="O30" s="1"/>
      <c r="P30" s="1"/>
      <c r="Q30" s="1"/>
      <c r="R30" s="1"/>
    </row>
    <row r="31" spans="1:18" ht="15.75" x14ac:dyDescent="0.25">
      <c r="A31" s="258"/>
      <c r="B31" s="302"/>
      <c r="C31" s="103">
        <v>20</v>
      </c>
      <c r="D31" s="58" t="s">
        <v>267</v>
      </c>
      <c r="E31" s="124">
        <v>1.5660000000000001</v>
      </c>
      <c r="F31" s="1"/>
      <c r="G31" s="1"/>
      <c r="H31" s="287"/>
      <c r="I31" s="4">
        <f t="shared" si="0"/>
        <v>28</v>
      </c>
      <c r="J31" s="58" t="s">
        <v>298</v>
      </c>
      <c r="K31" s="5">
        <v>1.57</v>
      </c>
      <c r="L31" s="6"/>
      <c r="M31" s="6"/>
      <c r="N31" s="1"/>
      <c r="O31" s="1"/>
      <c r="P31" s="1"/>
      <c r="Q31" s="1"/>
      <c r="R31" s="1"/>
    </row>
    <row r="32" spans="1:18" ht="15.75" x14ac:dyDescent="0.25">
      <c r="A32" s="258"/>
      <c r="B32" s="302"/>
      <c r="C32" s="103">
        <f>1+C31</f>
        <v>21</v>
      </c>
      <c r="D32" s="58" t="s">
        <v>268</v>
      </c>
      <c r="E32" s="124">
        <v>1.669</v>
      </c>
      <c r="F32" s="1"/>
      <c r="G32" s="1"/>
      <c r="H32" s="287"/>
      <c r="I32" s="4">
        <f t="shared" si="0"/>
        <v>29</v>
      </c>
      <c r="J32" s="58" t="s">
        <v>299</v>
      </c>
      <c r="K32" s="5">
        <v>1.67</v>
      </c>
      <c r="L32" s="6"/>
      <c r="M32" s="6"/>
      <c r="N32" s="1"/>
      <c r="O32" s="1"/>
      <c r="P32" s="1"/>
      <c r="Q32" s="1"/>
      <c r="R32" s="1"/>
    </row>
    <row r="33" spans="1:18" ht="15.75" x14ac:dyDescent="0.25">
      <c r="A33" s="258"/>
      <c r="B33" s="302"/>
      <c r="C33" s="103">
        <f>1+C32</f>
        <v>22</v>
      </c>
      <c r="D33" s="58" t="s">
        <v>269</v>
      </c>
      <c r="E33" s="124">
        <v>9.5389999999999997</v>
      </c>
      <c r="F33" s="1"/>
      <c r="G33" s="1"/>
      <c r="H33" s="287"/>
      <c r="I33" s="4">
        <f t="shared" si="0"/>
        <v>30</v>
      </c>
      <c r="J33" s="58" t="s">
        <v>300</v>
      </c>
      <c r="K33" s="5">
        <v>4.95</v>
      </c>
      <c r="L33" s="6"/>
      <c r="M33" s="6"/>
      <c r="N33" s="1"/>
      <c r="O33" s="1"/>
      <c r="P33" s="1"/>
      <c r="Q33" s="1"/>
      <c r="R33" s="1"/>
    </row>
    <row r="34" spans="1:18" ht="15.75" x14ac:dyDescent="0.25">
      <c r="A34" s="258"/>
      <c r="B34" s="302"/>
      <c r="C34" s="103"/>
      <c r="D34" s="58"/>
      <c r="E34" s="61"/>
      <c r="F34" s="1"/>
      <c r="G34" s="1"/>
      <c r="H34" s="287"/>
      <c r="I34" s="4">
        <f t="shared" si="0"/>
        <v>31</v>
      </c>
      <c r="J34" s="58" t="s">
        <v>301</v>
      </c>
      <c r="K34" s="5">
        <v>4.59</v>
      </c>
      <c r="L34" s="6"/>
      <c r="M34" s="6"/>
      <c r="N34" s="1"/>
      <c r="O34" s="1"/>
      <c r="P34" s="1"/>
      <c r="Q34" s="1"/>
      <c r="R34" s="1"/>
    </row>
    <row r="35" spans="1:18" ht="15.75" x14ac:dyDescent="0.25">
      <c r="A35" s="258"/>
      <c r="B35" s="302"/>
      <c r="C35" s="103">
        <v>23</v>
      </c>
      <c r="D35" s="58" t="s">
        <v>270</v>
      </c>
      <c r="E35" s="124">
        <v>5.67</v>
      </c>
      <c r="F35" s="1"/>
      <c r="G35" s="1"/>
      <c r="H35" s="287"/>
      <c r="I35" s="4">
        <f t="shared" si="0"/>
        <v>32</v>
      </c>
      <c r="J35" s="58" t="s">
        <v>302</v>
      </c>
      <c r="K35" s="5">
        <v>5.67</v>
      </c>
      <c r="L35" s="6"/>
      <c r="M35" s="6"/>
      <c r="N35" s="1"/>
      <c r="O35" s="1"/>
      <c r="P35" s="1"/>
      <c r="Q35" s="1"/>
      <c r="R35" s="1"/>
    </row>
    <row r="36" spans="1:18" ht="15.75" x14ac:dyDescent="0.25">
      <c r="A36" s="258"/>
      <c r="B36" s="302"/>
      <c r="C36" s="1"/>
      <c r="D36" s="1"/>
      <c r="E36" s="1"/>
      <c r="F36" s="1"/>
      <c r="G36" s="1"/>
      <c r="H36" s="287"/>
      <c r="I36" s="4">
        <f t="shared" si="0"/>
        <v>33</v>
      </c>
      <c r="J36" s="58" t="s">
        <v>303</v>
      </c>
      <c r="K36" s="5">
        <v>2.14</v>
      </c>
      <c r="L36" s="6"/>
      <c r="M36" s="6"/>
      <c r="N36" s="1"/>
      <c r="O36" s="1"/>
      <c r="P36" s="1"/>
      <c r="Q36" s="1"/>
      <c r="R36" s="1"/>
    </row>
    <row r="37" spans="1:18" ht="15.75" x14ac:dyDescent="0.25">
      <c r="A37" s="258"/>
      <c r="B37" s="302"/>
      <c r="C37" s="1"/>
      <c r="D37" s="1"/>
      <c r="E37" s="1"/>
      <c r="F37" s="1"/>
      <c r="G37" s="1"/>
      <c r="H37" s="287"/>
      <c r="I37" s="4">
        <f t="shared" si="0"/>
        <v>34</v>
      </c>
      <c r="J37" s="58" t="s">
        <v>303</v>
      </c>
      <c r="K37" s="5">
        <v>1.92</v>
      </c>
      <c r="L37" s="6"/>
      <c r="M37" s="6"/>
      <c r="N37" s="1"/>
      <c r="O37" s="1"/>
      <c r="P37" s="1"/>
      <c r="Q37" s="1"/>
      <c r="R37" s="1"/>
    </row>
    <row r="38" spans="1:18" ht="15.75" x14ac:dyDescent="0.25">
      <c r="A38" s="258"/>
      <c r="B38" s="302"/>
      <c r="C38" s="1"/>
      <c r="D38" s="1"/>
      <c r="E38" s="1"/>
      <c r="F38" s="1"/>
      <c r="G38" s="1"/>
      <c r="H38" s="288"/>
      <c r="I38" s="4">
        <f t="shared" si="0"/>
        <v>35</v>
      </c>
      <c r="J38" s="58" t="s">
        <v>304</v>
      </c>
      <c r="K38" s="5">
        <v>2.37</v>
      </c>
      <c r="L38" s="6"/>
      <c r="M38" s="6"/>
      <c r="N38" s="1"/>
      <c r="O38" s="1"/>
      <c r="P38" s="1"/>
      <c r="Q38" s="1"/>
      <c r="R38" s="1"/>
    </row>
    <row r="40" spans="1:18" ht="18.75" x14ac:dyDescent="0.3">
      <c r="B40" s="313" t="s">
        <v>897</v>
      </c>
      <c r="C40" s="313" t="s">
        <v>35</v>
      </c>
      <c r="D40" s="313" t="s">
        <v>898</v>
      </c>
      <c r="E40" s="313"/>
      <c r="F40" s="313"/>
      <c r="G40" s="313"/>
      <c r="H40" s="313"/>
      <c r="I40" s="313"/>
      <c r="J40" s="313"/>
      <c r="K40" s="313"/>
      <c r="L40" s="313"/>
      <c r="M40" s="313"/>
      <c r="N40" s="313"/>
      <c r="O40" s="314"/>
      <c r="P40" s="314"/>
      <c r="Q40" s="314"/>
      <c r="R40" s="314"/>
    </row>
    <row r="41" spans="1:18" ht="18.75" x14ac:dyDescent="0.3">
      <c r="B41" s="313" t="s">
        <v>899</v>
      </c>
      <c r="C41" s="313" t="s">
        <v>35</v>
      </c>
      <c r="D41" s="313" t="s">
        <v>902</v>
      </c>
      <c r="E41" s="315" t="s">
        <v>903</v>
      </c>
      <c r="F41" s="313"/>
      <c r="G41" s="313"/>
      <c r="H41" s="313"/>
      <c r="I41" s="313"/>
      <c r="J41" s="313"/>
      <c r="K41" s="313"/>
      <c r="L41" s="313"/>
      <c r="M41" s="313"/>
      <c r="N41" s="313"/>
      <c r="O41" s="314"/>
      <c r="P41" s="314"/>
      <c r="Q41" s="314"/>
      <c r="R41" s="314"/>
    </row>
    <row r="42" spans="1:18" ht="18.75" x14ac:dyDescent="0.3">
      <c r="B42" s="313"/>
      <c r="C42" s="313"/>
      <c r="D42" s="313" t="s">
        <v>900</v>
      </c>
      <c r="E42" s="315" t="s">
        <v>901</v>
      </c>
      <c r="F42" s="313"/>
      <c r="G42" s="313"/>
      <c r="H42" s="313"/>
      <c r="I42" s="313"/>
      <c r="J42" s="313"/>
      <c r="K42" s="313"/>
      <c r="L42" s="313"/>
      <c r="M42" s="313"/>
      <c r="N42" s="313"/>
      <c r="O42" s="314"/>
      <c r="P42" s="314"/>
      <c r="Q42" s="314"/>
      <c r="R42" s="314"/>
    </row>
    <row r="43" spans="1:18" ht="18.75" x14ac:dyDescent="0.3">
      <c r="B43" s="313"/>
      <c r="C43" s="313"/>
      <c r="D43" s="313"/>
      <c r="E43" s="313"/>
      <c r="F43" s="313"/>
      <c r="G43" s="313"/>
      <c r="H43" s="313"/>
      <c r="I43" s="313"/>
      <c r="J43" s="313"/>
      <c r="K43" s="313"/>
      <c r="L43" s="313"/>
      <c r="M43" s="313"/>
      <c r="N43" s="313"/>
      <c r="O43" s="314"/>
      <c r="P43" s="314"/>
      <c r="Q43" s="314"/>
      <c r="R43" s="314"/>
    </row>
    <row r="44" spans="1:18" x14ac:dyDescent="0.25">
      <c r="B44" s="314"/>
      <c r="C44" s="314"/>
      <c r="D44" s="314"/>
      <c r="E44" s="314"/>
      <c r="F44" s="314"/>
      <c r="G44" s="314"/>
      <c r="H44" s="314"/>
      <c r="I44" s="314"/>
      <c r="J44" s="314"/>
      <c r="K44" s="314"/>
      <c r="L44" s="314"/>
      <c r="M44" s="314"/>
      <c r="N44" s="314"/>
      <c r="O44" s="314"/>
      <c r="P44" s="314"/>
      <c r="Q44" s="314"/>
      <c r="R44" s="314"/>
    </row>
  </sheetData>
  <mergeCells count="15">
    <mergeCell ref="P2:P3"/>
    <mergeCell ref="Q2:Q3"/>
    <mergeCell ref="R2:R3"/>
    <mergeCell ref="E17:E18"/>
    <mergeCell ref="A2:A3"/>
    <mergeCell ref="B2:B3"/>
    <mergeCell ref="C2:G2"/>
    <mergeCell ref="H2:H3"/>
    <mergeCell ref="I2:M2"/>
    <mergeCell ref="N2:N3"/>
    <mergeCell ref="E20:E21"/>
    <mergeCell ref="A4:A38"/>
    <mergeCell ref="B4:B38"/>
    <mergeCell ref="H4:H38"/>
    <mergeCell ref="O2:O3"/>
  </mergeCells>
  <pageMargins left="0.7" right="0.7" top="0.75" bottom="0.75" header="0.3" footer="0.3"/>
  <pageSetup scale="50" orientation="landscape" horizontalDpi="4294967293" vertic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6"/>
  <sheetViews>
    <sheetView view="pageBreakPreview" zoomScale="60" zoomScaleNormal="70" workbookViewId="0">
      <selection activeCell="B12" sqref="B12:R16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18.85546875" customWidth="1"/>
    <col min="6" max="6" width="11.570312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23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305</v>
      </c>
      <c r="C4" s="4">
        <v>1</v>
      </c>
      <c r="D4" s="106" t="s">
        <v>307</v>
      </c>
      <c r="E4" s="41">
        <v>1.1200000000000001</v>
      </c>
      <c r="F4" s="41"/>
      <c r="G4" s="41"/>
      <c r="H4" s="286" t="s">
        <v>306</v>
      </c>
      <c r="I4" s="134">
        <v>1</v>
      </c>
      <c r="J4" s="116" t="s">
        <v>309</v>
      </c>
      <c r="K4" s="40">
        <v>1.27</v>
      </c>
      <c r="L4" s="6"/>
      <c r="M4" s="6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4">
        <f>1+C4</f>
        <v>2</v>
      </c>
      <c r="D5" s="106" t="s">
        <v>307</v>
      </c>
      <c r="E5" s="41">
        <v>0.83</v>
      </c>
      <c r="F5" s="41"/>
      <c r="G5" s="124"/>
      <c r="H5" s="287"/>
      <c r="I5" s="132">
        <f>1+I4</f>
        <v>2</v>
      </c>
      <c r="J5" s="106" t="s">
        <v>310</v>
      </c>
      <c r="K5" s="41">
        <v>1.07</v>
      </c>
      <c r="L5" s="6"/>
      <c r="M5" s="6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4">
        <f>1+C5</f>
        <v>3</v>
      </c>
      <c r="D6" s="106" t="s">
        <v>308</v>
      </c>
      <c r="E6" s="41">
        <v>0.24</v>
      </c>
      <c r="F6" s="41"/>
      <c r="G6" s="124"/>
      <c r="H6" s="287"/>
      <c r="I6" s="132">
        <f>1+I5</f>
        <v>3</v>
      </c>
      <c r="J6" s="106" t="s">
        <v>311</v>
      </c>
      <c r="K6" s="41">
        <v>0.73</v>
      </c>
      <c r="L6" s="6"/>
      <c r="M6" s="6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9">
        <v>4</v>
      </c>
      <c r="D7" s="55" t="s">
        <v>308</v>
      </c>
      <c r="E7" s="55">
        <v>0.14000000000000001</v>
      </c>
      <c r="F7" s="41"/>
      <c r="G7" s="41"/>
      <c r="H7" s="287"/>
      <c r="I7" s="132">
        <f>1+I6</f>
        <v>4</v>
      </c>
      <c r="J7" s="106" t="s">
        <v>312</v>
      </c>
      <c r="K7" s="41">
        <v>0.24</v>
      </c>
      <c r="L7" s="6"/>
      <c r="M7" s="6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1"/>
      <c r="D8" s="1"/>
      <c r="E8" s="1"/>
      <c r="F8" s="41"/>
      <c r="G8" s="124"/>
      <c r="H8" s="287"/>
      <c r="I8" s="132">
        <f>1+I7</f>
        <v>5</v>
      </c>
      <c r="J8" s="106" t="s">
        <v>313</v>
      </c>
      <c r="K8" s="41">
        <v>0.15</v>
      </c>
      <c r="L8" s="6"/>
      <c r="M8" s="6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 s="103"/>
      <c r="D9" s="58"/>
      <c r="E9" s="61"/>
      <c r="F9" s="21"/>
      <c r="G9" s="73"/>
      <c r="H9" s="287"/>
      <c r="I9" s="133">
        <f>1+I8</f>
        <v>6</v>
      </c>
      <c r="J9" s="55" t="s">
        <v>314</v>
      </c>
      <c r="K9" s="55">
        <v>0.14000000000000001</v>
      </c>
      <c r="L9" s="6"/>
      <c r="M9" s="6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103"/>
      <c r="D10" s="58"/>
      <c r="E10" s="61"/>
      <c r="F10" s="21"/>
      <c r="G10" s="124"/>
      <c r="H10" s="287"/>
      <c r="I10" s="4"/>
      <c r="J10" s="58"/>
      <c r="K10" s="5"/>
      <c r="L10" s="6"/>
      <c r="M10" s="6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2" spans="1:27" ht="18.75" x14ac:dyDescent="0.3">
      <c r="B12" s="313" t="s">
        <v>897</v>
      </c>
      <c r="C12" s="313" t="s">
        <v>35</v>
      </c>
      <c r="D12" s="313" t="s">
        <v>898</v>
      </c>
      <c r="E12" s="313"/>
      <c r="F12" s="313"/>
      <c r="G12" s="313"/>
      <c r="H12" s="313"/>
      <c r="I12" s="313"/>
      <c r="J12" s="313"/>
      <c r="K12" s="313"/>
      <c r="L12" s="313"/>
      <c r="M12" s="313"/>
      <c r="N12" s="313"/>
      <c r="O12" s="314"/>
      <c r="P12" s="314"/>
      <c r="Q12" s="314"/>
      <c r="R12" s="314"/>
    </row>
    <row r="13" spans="1:27" ht="18.75" x14ac:dyDescent="0.3">
      <c r="B13" s="313" t="s">
        <v>899</v>
      </c>
      <c r="C13" s="313" t="s">
        <v>35</v>
      </c>
      <c r="D13" s="313" t="s">
        <v>902</v>
      </c>
      <c r="E13" s="315" t="s">
        <v>903</v>
      </c>
      <c r="F13" s="313"/>
      <c r="G13" s="313"/>
      <c r="H13" s="313"/>
      <c r="I13" s="313"/>
      <c r="J13" s="313"/>
      <c r="K13" s="313"/>
      <c r="L13" s="313"/>
      <c r="M13" s="313"/>
      <c r="N13" s="313"/>
      <c r="O13" s="314"/>
      <c r="P13" s="314"/>
      <c r="Q13" s="314"/>
      <c r="R13" s="314"/>
    </row>
    <row r="14" spans="1:27" ht="18.75" x14ac:dyDescent="0.3">
      <c r="B14" s="313"/>
      <c r="C14" s="313"/>
      <c r="D14" s="313" t="s">
        <v>900</v>
      </c>
      <c r="E14" s="315" t="s">
        <v>901</v>
      </c>
      <c r="F14" s="313"/>
      <c r="G14" s="313"/>
      <c r="H14" s="313"/>
      <c r="I14" s="313"/>
      <c r="J14" s="313"/>
      <c r="K14" s="313"/>
      <c r="L14" s="313"/>
      <c r="M14" s="313"/>
      <c r="N14" s="313"/>
      <c r="O14" s="314"/>
      <c r="P14" s="314"/>
      <c r="Q14" s="314"/>
      <c r="R14" s="314"/>
    </row>
    <row r="15" spans="1:27" ht="18.75" x14ac:dyDescent="0.3">
      <c r="B15" s="313"/>
      <c r="C15" s="313"/>
      <c r="D15" s="313"/>
      <c r="E15" s="313"/>
      <c r="F15" s="313"/>
      <c r="G15" s="313"/>
      <c r="H15" s="313"/>
      <c r="I15" s="313"/>
      <c r="J15" s="313"/>
      <c r="K15" s="313"/>
      <c r="L15" s="313"/>
      <c r="M15" s="313"/>
      <c r="N15" s="313"/>
      <c r="O15" s="314"/>
      <c r="P15" s="314"/>
      <c r="Q15" s="314"/>
      <c r="R15" s="314"/>
    </row>
    <row r="16" spans="1:27" x14ac:dyDescent="0.25">
      <c r="B16" s="314"/>
      <c r="C16" s="314"/>
      <c r="D16" s="314"/>
      <c r="E16" s="314"/>
      <c r="F16" s="314"/>
      <c r="G16" s="314"/>
      <c r="H16" s="314"/>
      <c r="I16" s="314"/>
      <c r="J16" s="314"/>
      <c r="K16" s="314"/>
      <c r="L16" s="314"/>
      <c r="M16" s="314"/>
      <c r="N16" s="314"/>
      <c r="O16" s="314"/>
      <c r="P16" s="314"/>
      <c r="Q16" s="314"/>
      <c r="R16" s="314"/>
    </row>
  </sheetData>
  <mergeCells count="13">
    <mergeCell ref="O2:O3"/>
    <mergeCell ref="P2:P3"/>
    <mergeCell ref="Q2:Q3"/>
    <mergeCell ref="R2:R3"/>
    <mergeCell ref="A4:A10"/>
    <mergeCell ref="B4:B10"/>
    <mergeCell ref="H4:H10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44"/>
  <sheetViews>
    <sheetView view="pageBreakPreview" topLeftCell="A6" zoomScale="60" zoomScaleNormal="70" workbookViewId="0">
      <selection activeCell="B40" sqref="B40:R44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42578125" customWidth="1"/>
    <col min="6" max="6" width="11.570312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23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315</v>
      </c>
      <c r="C4" s="135">
        <v>1</v>
      </c>
      <c r="D4" s="106" t="s">
        <v>317</v>
      </c>
      <c r="E4" s="136">
        <v>1.1200000000000001</v>
      </c>
      <c r="F4" s="41"/>
      <c r="G4" s="41"/>
      <c r="H4" s="286" t="s">
        <v>316</v>
      </c>
      <c r="I4" s="132">
        <v>1</v>
      </c>
      <c r="J4" s="106" t="s">
        <v>322</v>
      </c>
      <c r="K4" s="136">
        <v>4.22</v>
      </c>
      <c r="L4" s="6"/>
      <c r="M4" s="6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135">
        <v>2</v>
      </c>
      <c r="D5" s="106" t="s">
        <v>317</v>
      </c>
      <c r="E5" s="136">
        <v>0.67</v>
      </c>
      <c r="F5" s="41"/>
      <c r="G5" s="124"/>
      <c r="H5" s="287"/>
      <c r="I5" s="132">
        <v>2</v>
      </c>
      <c r="J5" s="106" t="s">
        <v>323</v>
      </c>
      <c r="K5" s="136">
        <v>1.27</v>
      </c>
      <c r="L5" s="6"/>
      <c r="M5" s="6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135">
        <f>C5+1</f>
        <v>3</v>
      </c>
      <c r="D6" s="106" t="s">
        <v>317</v>
      </c>
      <c r="E6" s="136">
        <v>3.96</v>
      </c>
      <c r="F6" s="41"/>
      <c r="G6" s="124"/>
      <c r="H6" s="287"/>
      <c r="I6" s="132">
        <v>3</v>
      </c>
      <c r="J6" s="106" t="s">
        <v>324</v>
      </c>
      <c r="K6" s="136">
        <v>7</v>
      </c>
      <c r="L6" s="6"/>
      <c r="M6" s="6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135">
        <f>C6+1</f>
        <v>4</v>
      </c>
      <c r="D7" s="106" t="s">
        <v>318</v>
      </c>
      <c r="E7" s="1"/>
      <c r="F7" s="41"/>
      <c r="G7" s="136">
        <v>18.72</v>
      </c>
      <c r="H7" s="287"/>
      <c r="I7" s="132">
        <v>4</v>
      </c>
      <c r="J7" s="106" t="s">
        <v>325</v>
      </c>
      <c r="K7" s="136">
        <v>3.22</v>
      </c>
      <c r="L7" s="6"/>
      <c r="M7" s="6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137">
        <f>C7+1</f>
        <v>5</v>
      </c>
      <c r="D8" s="106" t="s">
        <v>319</v>
      </c>
      <c r="F8" s="136">
        <v>12.73</v>
      </c>
      <c r="G8" s="124"/>
      <c r="H8" s="287"/>
      <c r="I8" s="132">
        <v>5</v>
      </c>
      <c r="J8" s="106" t="s">
        <v>326</v>
      </c>
      <c r="K8" s="136">
        <v>8.36</v>
      </c>
      <c r="L8" s="6"/>
      <c r="M8" s="6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>
        <v>6</v>
      </c>
      <c r="D9" s="106" t="s">
        <v>320</v>
      </c>
      <c r="E9" s="136">
        <v>3.45</v>
      </c>
      <c r="F9" s="21"/>
      <c r="G9" s="73"/>
      <c r="H9" s="287"/>
      <c r="I9" s="132">
        <v>6</v>
      </c>
      <c r="J9" s="106" t="s">
        <v>327</v>
      </c>
      <c r="K9" s="136">
        <v>2.23</v>
      </c>
      <c r="L9" s="6"/>
      <c r="M9" s="6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>
        <v>7</v>
      </c>
      <c r="D10" s="106" t="s">
        <v>321</v>
      </c>
      <c r="E10" s="136">
        <v>5.81</v>
      </c>
      <c r="F10" s="21"/>
      <c r="G10" s="124"/>
      <c r="H10" s="287"/>
      <c r="I10" s="132">
        <v>7</v>
      </c>
      <c r="J10" s="106" t="s">
        <v>328</v>
      </c>
      <c r="K10" s="136">
        <v>3.14</v>
      </c>
      <c r="L10" s="6"/>
      <c r="M10" s="6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138">
        <v>8</v>
      </c>
      <c r="D11" s="106" t="s">
        <v>321</v>
      </c>
      <c r="E11" s="136">
        <v>1.27</v>
      </c>
      <c r="F11" s="1"/>
      <c r="G11" s="124"/>
      <c r="H11" s="287"/>
      <c r="I11" s="132">
        <v>8</v>
      </c>
      <c r="J11" s="106" t="s">
        <v>329</v>
      </c>
      <c r="K11" s="136">
        <v>3.09</v>
      </c>
      <c r="L11" s="6"/>
      <c r="M11" s="6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139">
        <v>9</v>
      </c>
      <c r="D12" s="106" t="s">
        <v>321</v>
      </c>
      <c r="E12" s="136">
        <v>3.04</v>
      </c>
      <c r="F12" s="21"/>
      <c r="G12" s="124"/>
      <c r="H12" s="287"/>
      <c r="I12" s="132">
        <v>9</v>
      </c>
      <c r="J12" s="106" t="s">
        <v>330</v>
      </c>
      <c r="K12" s="136">
        <v>1.53</v>
      </c>
      <c r="L12" s="6"/>
      <c r="M12" s="6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x14ac:dyDescent="0.25">
      <c r="A13" s="258"/>
      <c r="B13" s="302"/>
      <c r="C13" s="103"/>
      <c r="D13" s="58"/>
      <c r="E13" s="61"/>
      <c r="F13" s="124"/>
      <c r="G13" s="21"/>
      <c r="H13" s="287"/>
      <c r="I13" s="132">
        <v>10</v>
      </c>
      <c r="J13" s="106" t="s">
        <v>330</v>
      </c>
      <c r="K13" s="136">
        <v>0.51</v>
      </c>
      <c r="L13" s="6"/>
      <c r="M13" s="6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x14ac:dyDescent="0.25">
      <c r="A14" s="258"/>
      <c r="B14" s="302"/>
      <c r="C14" s="103"/>
      <c r="D14" s="58"/>
      <c r="E14" s="61"/>
      <c r="F14" s="1"/>
      <c r="G14" s="124"/>
      <c r="H14" s="287"/>
      <c r="I14" s="132">
        <v>11</v>
      </c>
      <c r="J14" s="106" t="s">
        <v>331</v>
      </c>
      <c r="K14" s="136">
        <v>2.64</v>
      </c>
      <c r="L14" s="6"/>
      <c r="M14" s="6"/>
      <c r="N14" s="1"/>
      <c r="O14" s="1"/>
      <c r="P14" s="1"/>
      <c r="Q14" s="1"/>
      <c r="R14" s="1"/>
    </row>
    <row r="15" spans="1:27" ht="15.75" x14ac:dyDescent="0.25">
      <c r="A15" s="258"/>
      <c r="B15" s="302"/>
      <c r="C15" s="103"/>
      <c r="D15" s="58"/>
      <c r="E15" s="124"/>
      <c r="F15" s="1"/>
      <c r="G15" s="1"/>
      <c r="H15" s="287"/>
      <c r="I15" s="132">
        <v>12</v>
      </c>
      <c r="J15" s="106" t="s">
        <v>331</v>
      </c>
      <c r="K15" s="136">
        <v>8.48</v>
      </c>
      <c r="L15" s="6"/>
      <c r="M15" s="6"/>
      <c r="N15" s="1"/>
      <c r="O15" s="1"/>
      <c r="P15" s="1"/>
      <c r="Q15" s="1"/>
      <c r="R15" s="1"/>
    </row>
    <row r="16" spans="1:27" ht="15.75" x14ac:dyDescent="0.25">
      <c r="A16" s="258"/>
      <c r="B16" s="302"/>
      <c r="C16" s="103"/>
      <c r="D16" s="58"/>
      <c r="E16" s="124"/>
      <c r="F16" s="1"/>
      <c r="G16" s="1"/>
      <c r="H16" s="287"/>
      <c r="I16" s="132">
        <v>13</v>
      </c>
      <c r="J16" s="106" t="s">
        <v>317</v>
      </c>
      <c r="K16" s="136">
        <v>1.1200000000000001</v>
      </c>
      <c r="L16" s="6"/>
      <c r="M16" s="6"/>
      <c r="N16" s="1"/>
      <c r="O16" s="1"/>
      <c r="P16" s="1"/>
      <c r="Q16" s="1"/>
      <c r="R16" s="1"/>
    </row>
    <row r="17" spans="1:18" ht="15.75" x14ac:dyDescent="0.25">
      <c r="A17" s="258"/>
      <c r="B17" s="302"/>
      <c r="C17" s="103"/>
      <c r="D17" s="58"/>
      <c r="E17" s="67"/>
      <c r="F17" s="1"/>
      <c r="G17" s="1"/>
      <c r="H17" s="287"/>
      <c r="I17" s="132">
        <v>14</v>
      </c>
      <c r="J17" s="106" t="s">
        <v>317</v>
      </c>
      <c r="K17" s="136">
        <v>0.67</v>
      </c>
      <c r="L17" s="6"/>
      <c r="M17" s="6"/>
      <c r="N17" s="1"/>
      <c r="O17" s="1"/>
      <c r="P17" s="1"/>
      <c r="Q17" s="1"/>
      <c r="R17" s="1"/>
    </row>
    <row r="18" spans="1:18" ht="15.75" x14ac:dyDescent="0.25">
      <c r="A18" s="258"/>
      <c r="B18" s="302"/>
      <c r="C18" s="103"/>
      <c r="D18" s="58"/>
      <c r="E18" s="67"/>
      <c r="F18" s="1"/>
      <c r="G18" s="1"/>
      <c r="H18" s="287"/>
      <c r="I18" s="132">
        <v>15</v>
      </c>
      <c r="J18" s="106" t="s">
        <v>317</v>
      </c>
      <c r="K18" s="136">
        <v>3.96</v>
      </c>
      <c r="L18" s="6"/>
      <c r="M18" s="6"/>
      <c r="N18" s="1"/>
      <c r="O18" s="1"/>
      <c r="P18" s="1"/>
      <c r="Q18" s="1"/>
      <c r="R18" s="1"/>
    </row>
    <row r="19" spans="1:18" ht="15.75" x14ac:dyDescent="0.25">
      <c r="A19" s="258"/>
      <c r="B19" s="302"/>
      <c r="C19" s="103"/>
      <c r="D19" s="58"/>
      <c r="E19" s="124"/>
      <c r="F19" s="1"/>
      <c r="G19" s="1"/>
      <c r="H19" s="287"/>
      <c r="I19" s="132">
        <v>16</v>
      </c>
      <c r="J19" s="106" t="s">
        <v>318</v>
      </c>
      <c r="K19" s="136">
        <v>18.72</v>
      </c>
      <c r="L19" s="6"/>
      <c r="M19" s="6"/>
      <c r="N19" s="1"/>
      <c r="O19" s="1"/>
      <c r="P19" s="1"/>
      <c r="Q19" s="1"/>
      <c r="R19" s="1"/>
    </row>
    <row r="20" spans="1:18" ht="15.75" x14ac:dyDescent="0.25">
      <c r="A20" s="258"/>
      <c r="B20" s="302"/>
      <c r="C20" s="103"/>
      <c r="D20" s="58"/>
      <c r="E20" s="67"/>
      <c r="F20" s="1"/>
      <c r="G20" s="1"/>
      <c r="H20" s="287"/>
      <c r="I20" s="132">
        <v>17</v>
      </c>
      <c r="J20" s="106" t="s">
        <v>319</v>
      </c>
      <c r="K20" s="136">
        <v>12.73</v>
      </c>
      <c r="L20" s="6"/>
      <c r="M20" s="6"/>
      <c r="N20" s="1"/>
      <c r="O20" s="1"/>
      <c r="P20" s="1"/>
      <c r="Q20" s="1"/>
      <c r="R20" s="1"/>
    </row>
    <row r="21" spans="1:18" ht="15.75" x14ac:dyDescent="0.25">
      <c r="A21" s="258"/>
      <c r="B21" s="302"/>
      <c r="C21" s="103"/>
      <c r="D21" s="58"/>
      <c r="E21" s="67"/>
      <c r="F21" s="1"/>
      <c r="G21" s="1"/>
      <c r="H21" s="287"/>
      <c r="I21" s="132">
        <v>18</v>
      </c>
      <c r="J21" s="106" t="s">
        <v>320</v>
      </c>
      <c r="K21" s="136">
        <v>3.45</v>
      </c>
      <c r="L21" s="6"/>
      <c r="M21" s="6"/>
      <c r="N21" s="1"/>
      <c r="O21" s="1"/>
      <c r="P21" s="1"/>
      <c r="Q21" s="1"/>
      <c r="R21" s="1"/>
    </row>
    <row r="22" spans="1:18" ht="15.75" x14ac:dyDescent="0.25">
      <c r="A22" s="258"/>
      <c r="B22" s="302"/>
      <c r="C22" s="103"/>
      <c r="D22" s="58"/>
      <c r="E22" s="124"/>
      <c r="F22" s="1"/>
      <c r="G22" s="1"/>
      <c r="H22" s="287"/>
      <c r="I22" s="132">
        <v>19</v>
      </c>
      <c r="J22" s="106" t="s">
        <v>321</v>
      </c>
      <c r="K22" s="136">
        <v>5.81</v>
      </c>
      <c r="L22" s="6"/>
      <c r="M22" s="6"/>
      <c r="N22" s="1"/>
      <c r="O22" s="1"/>
      <c r="P22" s="1"/>
      <c r="Q22" s="1"/>
      <c r="R22" s="1"/>
    </row>
    <row r="23" spans="1:18" ht="15.75" x14ac:dyDescent="0.25">
      <c r="A23" s="258"/>
      <c r="B23" s="302"/>
      <c r="C23" s="4"/>
      <c r="D23" s="58"/>
      <c r="E23" s="5"/>
      <c r="F23" s="1"/>
      <c r="G23" s="1"/>
      <c r="H23" s="287"/>
      <c r="I23" s="132">
        <v>20</v>
      </c>
      <c r="J23" s="106" t="s">
        <v>321</v>
      </c>
      <c r="K23" s="136">
        <v>1.27</v>
      </c>
      <c r="L23" s="6"/>
      <c r="M23" s="6"/>
      <c r="N23" s="1"/>
      <c r="O23" s="1"/>
      <c r="P23" s="1"/>
      <c r="Q23" s="1"/>
      <c r="R23" s="1"/>
    </row>
    <row r="24" spans="1:18" ht="15.75" x14ac:dyDescent="0.25">
      <c r="A24" s="258"/>
      <c r="B24" s="302"/>
      <c r="C24" s="120"/>
      <c r="D24" s="58"/>
      <c r="E24" s="124"/>
      <c r="F24" s="1"/>
      <c r="G24" s="1"/>
      <c r="H24" s="287"/>
      <c r="I24" s="132">
        <v>21</v>
      </c>
      <c r="J24" s="106" t="s">
        <v>321</v>
      </c>
      <c r="K24" s="136">
        <v>3.04</v>
      </c>
      <c r="L24" s="6"/>
      <c r="M24" s="6"/>
      <c r="N24" s="1"/>
      <c r="O24" s="1"/>
      <c r="P24" s="1"/>
      <c r="Q24" s="1"/>
      <c r="R24" s="1"/>
    </row>
    <row r="25" spans="1:18" ht="15.75" x14ac:dyDescent="0.25">
      <c r="A25" s="258"/>
      <c r="B25" s="302"/>
      <c r="C25" s="4"/>
      <c r="D25" s="58"/>
      <c r="E25" s="124"/>
      <c r="F25" s="1"/>
      <c r="G25" s="1"/>
      <c r="H25" s="287"/>
      <c r="I25" s="132">
        <v>22</v>
      </c>
      <c r="J25" s="106" t="s">
        <v>332</v>
      </c>
      <c r="K25" s="136">
        <v>8.8699999999999992</v>
      </c>
      <c r="L25" s="6"/>
      <c r="M25" s="6"/>
      <c r="N25" s="1"/>
      <c r="O25" s="1"/>
      <c r="P25" s="1"/>
      <c r="Q25" s="1"/>
      <c r="R25" s="1"/>
    </row>
    <row r="26" spans="1:18" ht="15.75" x14ac:dyDescent="0.25">
      <c r="A26" s="258"/>
      <c r="B26" s="302"/>
      <c r="C26" s="120"/>
      <c r="D26" s="58"/>
      <c r="E26" s="124"/>
      <c r="F26" s="1"/>
      <c r="G26" s="1"/>
      <c r="H26" s="287"/>
      <c r="I26" s="132">
        <v>23</v>
      </c>
      <c r="J26" s="106" t="s">
        <v>333</v>
      </c>
      <c r="K26" s="136">
        <v>1.99</v>
      </c>
      <c r="L26" s="6"/>
      <c r="M26" s="6"/>
      <c r="N26" s="1"/>
      <c r="O26" s="1"/>
      <c r="P26" s="1"/>
      <c r="Q26" s="1"/>
      <c r="R26" s="1"/>
    </row>
    <row r="27" spans="1:18" ht="15.75" x14ac:dyDescent="0.25">
      <c r="A27" s="258"/>
      <c r="B27" s="302"/>
      <c r="C27" s="103"/>
      <c r="D27" s="58"/>
      <c r="E27" s="124"/>
      <c r="F27" s="1"/>
      <c r="G27" s="1"/>
      <c r="H27" s="287"/>
      <c r="I27" s="4"/>
      <c r="J27" s="58"/>
      <c r="K27" s="5"/>
      <c r="L27" s="6"/>
      <c r="M27" s="6"/>
      <c r="N27" s="1"/>
      <c r="O27" s="1"/>
      <c r="P27" s="1"/>
      <c r="Q27" s="1"/>
      <c r="R27" s="1"/>
    </row>
    <row r="28" spans="1:18" ht="15.75" x14ac:dyDescent="0.25">
      <c r="A28" s="258"/>
      <c r="B28" s="302"/>
      <c r="C28" s="120"/>
      <c r="D28" s="58"/>
      <c r="E28" s="124"/>
      <c r="F28" s="1"/>
      <c r="G28" s="1"/>
      <c r="H28" s="287"/>
      <c r="I28" s="4"/>
      <c r="J28" s="58"/>
      <c r="K28" s="5"/>
      <c r="L28" s="6"/>
      <c r="M28" s="6"/>
      <c r="N28" s="1"/>
      <c r="O28" s="1"/>
      <c r="P28" s="1"/>
      <c r="Q28" s="1"/>
      <c r="R28" s="1"/>
    </row>
    <row r="29" spans="1:18" ht="15.75" x14ac:dyDescent="0.25">
      <c r="A29" s="258"/>
      <c r="B29" s="302"/>
      <c r="C29" s="103"/>
      <c r="D29" s="58"/>
      <c r="E29" s="124"/>
      <c r="F29" s="1"/>
      <c r="G29" s="1"/>
      <c r="H29" s="287"/>
      <c r="I29" s="4"/>
      <c r="J29" s="58"/>
      <c r="K29" s="5"/>
      <c r="L29" s="6"/>
      <c r="M29" s="6"/>
      <c r="N29" s="1"/>
      <c r="O29" s="1"/>
      <c r="P29" s="1"/>
      <c r="Q29" s="1"/>
      <c r="R29" s="1"/>
    </row>
    <row r="30" spans="1:18" ht="15.75" x14ac:dyDescent="0.25">
      <c r="A30" s="258"/>
      <c r="B30" s="302"/>
      <c r="C30" s="103"/>
      <c r="D30" s="58"/>
      <c r="E30" s="124"/>
      <c r="F30" s="1"/>
      <c r="G30" s="1"/>
      <c r="H30" s="287"/>
      <c r="I30" s="4"/>
      <c r="J30" s="58"/>
      <c r="K30" s="5"/>
      <c r="L30" s="6"/>
      <c r="M30" s="6"/>
      <c r="N30" s="1"/>
      <c r="O30" s="1"/>
      <c r="P30" s="1"/>
      <c r="Q30" s="1"/>
      <c r="R30" s="1"/>
    </row>
    <row r="31" spans="1:18" ht="15.75" x14ac:dyDescent="0.25">
      <c r="A31" s="258"/>
      <c r="B31" s="302"/>
      <c r="C31" s="103"/>
      <c r="D31" s="58"/>
      <c r="E31" s="124"/>
      <c r="F31" s="1"/>
      <c r="G31" s="1"/>
      <c r="H31" s="287"/>
      <c r="I31" s="4"/>
      <c r="J31" s="58"/>
      <c r="K31" s="5"/>
      <c r="L31" s="6"/>
      <c r="M31" s="6"/>
      <c r="N31" s="1"/>
      <c r="O31" s="1"/>
      <c r="P31" s="1"/>
      <c r="Q31" s="1"/>
      <c r="R31" s="1"/>
    </row>
    <row r="32" spans="1:18" ht="15.75" x14ac:dyDescent="0.25">
      <c r="A32" s="258"/>
      <c r="B32" s="302"/>
      <c r="C32" s="103"/>
      <c r="D32" s="58"/>
      <c r="E32" s="124"/>
      <c r="F32" s="1"/>
      <c r="G32" s="1"/>
      <c r="H32" s="287"/>
      <c r="I32" s="4"/>
      <c r="J32" s="58"/>
      <c r="K32" s="5"/>
      <c r="L32" s="6"/>
      <c r="M32" s="6"/>
      <c r="N32" s="1"/>
      <c r="O32" s="1"/>
      <c r="P32" s="1"/>
      <c r="Q32" s="1"/>
      <c r="R32" s="1"/>
    </row>
    <row r="33" spans="1:18" ht="15.75" x14ac:dyDescent="0.25">
      <c r="A33" s="258"/>
      <c r="B33" s="302"/>
      <c r="C33" s="103"/>
      <c r="D33" s="58"/>
      <c r="E33" s="124"/>
      <c r="F33" s="1"/>
      <c r="G33" s="1"/>
      <c r="H33" s="287"/>
      <c r="I33" s="4"/>
      <c r="J33" s="58"/>
      <c r="K33" s="5"/>
      <c r="L33" s="6"/>
      <c r="M33" s="6"/>
      <c r="N33" s="1"/>
      <c r="O33" s="1"/>
      <c r="P33" s="1"/>
      <c r="Q33" s="1"/>
      <c r="R33" s="1"/>
    </row>
    <row r="34" spans="1:18" ht="15.75" x14ac:dyDescent="0.25">
      <c r="A34" s="258"/>
      <c r="B34" s="302"/>
      <c r="C34" s="103"/>
      <c r="D34" s="58"/>
      <c r="E34" s="61"/>
      <c r="F34" s="1"/>
      <c r="G34" s="1"/>
      <c r="H34" s="287"/>
      <c r="I34" s="4"/>
      <c r="J34" s="58"/>
      <c r="K34" s="5"/>
      <c r="L34" s="6"/>
      <c r="M34" s="6"/>
      <c r="N34" s="1"/>
      <c r="O34" s="1"/>
      <c r="P34" s="1"/>
      <c r="Q34" s="1"/>
      <c r="R34" s="1"/>
    </row>
    <row r="35" spans="1:18" ht="15.75" x14ac:dyDescent="0.25">
      <c r="A35" s="258"/>
      <c r="B35" s="302"/>
      <c r="C35" s="103"/>
      <c r="D35" s="58"/>
      <c r="E35" s="124"/>
      <c r="F35" s="1"/>
      <c r="G35" s="1"/>
      <c r="H35" s="287"/>
      <c r="I35" s="4"/>
      <c r="J35" s="58"/>
      <c r="K35" s="5"/>
      <c r="L35" s="6"/>
      <c r="M35" s="6"/>
      <c r="N35" s="1"/>
      <c r="O35" s="1"/>
      <c r="P35" s="1"/>
      <c r="Q35" s="1"/>
      <c r="R35" s="1"/>
    </row>
    <row r="36" spans="1:18" ht="15.75" x14ac:dyDescent="0.25">
      <c r="A36" s="258"/>
      <c r="B36" s="302"/>
      <c r="C36" s="1"/>
      <c r="D36" s="1"/>
      <c r="E36" s="1"/>
      <c r="F36" s="1"/>
      <c r="G36" s="1"/>
      <c r="H36" s="287"/>
      <c r="I36" s="4"/>
      <c r="J36" s="58"/>
      <c r="K36" s="5"/>
      <c r="L36" s="6"/>
      <c r="M36" s="6"/>
      <c r="N36" s="1"/>
      <c r="O36" s="1"/>
      <c r="P36" s="1"/>
      <c r="Q36" s="1"/>
      <c r="R36" s="1"/>
    </row>
    <row r="37" spans="1:18" ht="15.75" x14ac:dyDescent="0.25">
      <c r="A37" s="258"/>
      <c r="B37" s="302"/>
      <c r="C37" s="1"/>
      <c r="D37" s="1"/>
      <c r="E37" s="1"/>
      <c r="F37" s="1"/>
      <c r="G37" s="1"/>
      <c r="H37" s="287"/>
      <c r="I37" s="4"/>
      <c r="J37" s="58"/>
      <c r="K37" s="5"/>
      <c r="L37" s="6"/>
      <c r="M37" s="6"/>
      <c r="N37" s="1"/>
      <c r="O37" s="1"/>
      <c r="P37" s="1"/>
      <c r="Q37" s="1"/>
      <c r="R37" s="1"/>
    </row>
    <row r="38" spans="1:18" ht="15.75" x14ac:dyDescent="0.25">
      <c r="A38" s="258"/>
      <c r="B38" s="302"/>
      <c r="C38" s="1"/>
      <c r="D38" s="1"/>
      <c r="E38" s="1"/>
      <c r="F38" s="1"/>
      <c r="G38" s="1"/>
      <c r="H38" s="288"/>
      <c r="I38" s="4"/>
      <c r="J38" s="58"/>
      <c r="K38" s="5"/>
      <c r="L38" s="6"/>
      <c r="M38" s="6"/>
      <c r="N38" s="1"/>
      <c r="O38" s="1"/>
      <c r="P38" s="1"/>
      <c r="Q38" s="1"/>
      <c r="R38" s="1"/>
    </row>
    <row r="40" spans="1:18" ht="18.75" x14ac:dyDescent="0.3">
      <c r="B40" s="313" t="s">
        <v>897</v>
      </c>
      <c r="C40" s="313" t="s">
        <v>35</v>
      </c>
      <c r="D40" s="313" t="s">
        <v>898</v>
      </c>
      <c r="E40" s="313"/>
      <c r="F40" s="313"/>
      <c r="G40" s="313"/>
      <c r="H40" s="313"/>
      <c r="I40" s="313"/>
      <c r="J40" s="313"/>
      <c r="K40" s="313"/>
      <c r="L40" s="313"/>
      <c r="M40" s="313"/>
      <c r="N40" s="313"/>
      <c r="O40" s="314"/>
      <c r="P40" s="314"/>
      <c r="Q40" s="314"/>
      <c r="R40" s="314"/>
    </row>
    <row r="41" spans="1:18" ht="18.75" x14ac:dyDescent="0.3">
      <c r="B41" s="313" t="s">
        <v>899</v>
      </c>
      <c r="C41" s="313" t="s">
        <v>35</v>
      </c>
      <c r="D41" s="313" t="s">
        <v>902</v>
      </c>
      <c r="E41" s="315" t="s">
        <v>903</v>
      </c>
      <c r="F41" s="313"/>
      <c r="G41" s="313"/>
      <c r="H41" s="313"/>
      <c r="I41" s="313"/>
      <c r="J41" s="313"/>
      <c r="K41" s="313"/>
      <c r="L41" s="313"/>
      <c r="M41" s="313"/>
      <c r="N41" s="313"/>
      <c r="O41" s="314"/>
      <c r="P41" s="314"/>
      <c r="Q41" s="314"/>
      <c r="R41" s="314"/>
    </row>
    <row r="42" spans="1:18" ht="18.75" x14ac:dyDescent="0.3">
      <c r="B42" s="313"/>
      <c r="C42" s="313"/>
      <c r="D42" s="313" t="s">
        <v>900</v>
      </c>
      <c r="E42" s="315" t="s">
        <v>901</v>
      </c>
      <c r="F42" s="313"/>
      <c r="G42" s="313"/>
      <c r="H42" s="313"/>
      <c r="I42" s="313"/>
      <c r="J42" s="313"/>
      <c r="K42" s="313"/>
      <c r="L42" s="313"/>
      <c r="M42" s="313"/>
      <c r="N42" s="313"/>
      <c r="O42" s="314"/>
      <c r="P42" s="314"/>
      <c r="Q42" s="314"/>
      <c r="R42" s="314"/>
    </row>
    <row r="43" spans="1:18" ht="18.75" x14ac:dyDescent="0.3">
      <c r="B43" s="313"/>
      <c r="C43" s="313"/>
      <c r="D43" s="313"/>
      <c r="E43" s="313"/>
      <c r="F43" s="313"/>
      <c r="G43" s="313"/>
      <c r="H43" s="313"/>
      <c r="I43" s="313"/>
      <c r="J43" s="313"/>
      <c r="K43" s="313"/>
      <c r="L43" s="313"/>
      <c r="M43" s="313"/>
      <c r="N43" s="313"/>
      <c r="O43" s="314"/>
      <c r="P43" s="314"/>
      <c r="Q43" s="314"/>
      <c r="R43" s="314"/>
    </row>
    <row r="44" spans="1:18" x14ac:dyDescent="0.25">
      <c r="B44" s="314"/>
      <c r="C44" s="314"/>
      <c r="D44" s="314"/>
      <c r="E44" s="314"/>
      <c r="F44" s="314"/>
      <c r="G44" s="314"/>
      <c r="H44" s="314"/>
      <c r="I44" s="314"/>
      <c r="J44" s="314"/>
      <c r="K44" s="314"/>
      <c r="L44" s="314"/>
      <c r="M44" s="314"/>
      <c r="N44" s="314"/>
      <c r="O44" s="314"/>
      <c r="P44" s="314"/>
      <c r="Q44" s="314"/>
      <c r="R44" s="314"/>
    </row>
  </sheetData>
  <mergeCells count="13">
    <mergeCell ref="O2:O3"/>
    <mergeCell ref="P2:P3"/>
    <mergeCell ref="Q2:Q3"/>
    <mergeCell ref="R2:R3"/>
    <mergeCell ref="A4:A38"/>
    <mergeCell ref="B4:B38"/>
    <mergeCell ref="H4:H38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4"/>
  <sheetViews>
    <sheetView view="pageBreakPreview" zoomScale="60" zoomScaleNormal="70" workbookViewId="0">
      <selection activeCell="B20" sqref="B20:R24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42578125" customWidth="1"/>
    <col min="6" max="6" width="11.570312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thickBot="1" x14ac:dyDescent="0.3">
      <c r="A3" s="289"/>
      <c r="B3" s="289"/>
      <c r="C3" s="16" t="s">
        <v>26</v>
      </c>
      <c r="D3" s="123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334</v>
      </c>
      <c r="C4" s="140">
        <v>1</v>
      </c>
      <c r="D4" s="141" t="s">
        <v>9</v>
      </c>
      <c r="E4" s="136"/>
      <c r="F4" s="41"/>
      <c r="G4" s="41"/>
      <c r="H4" s="286" t="s">
        <v>21</v>
      </c>
      <c r="I4" s="129">
        <v>1</v>
      </c>
      <c r="J4" s="116" t="s">
        <v>335</v>
      </c>
      <c r="K4" s="40">
        <v>6.35</v>
      </c>
      <c r="L4" s="125"/>
      <c r="M4" s="3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4">
        <f>1+C4</f>
        <v>2</v>
      </c>
      <c r="D5" s="141" t="s">
        <v>10</v>
      </c>
      <c r="E5" s="136"/>
      <c r="F5" s="41"/>
      <c r="G5" s="124"/>
      <c r="H5" s="287"/>
      <c r="I5" s="128">
        <f>I4+1</f>
        <v>2</v>
      </c>
      <c r="J5" s="106" t="s">
        <v>336</v>
      </c>
      <c r="K5" s="41">
        <v>3.11</v>
      </c>
      <c r="L5" s="6"/>
      <c r="M5" s="1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4">
        <f>1+C5</f>
        <v>3</v>
      </c>
      <c r="D6" s="141" t="s">
        <v>11</v>
      </c>
      <c r="E6" s="136"/>
      <c r="F6" s="41"/>
      <c r="G6" s="124"/>
      <c r="H6" s="287"/>
      <c r="I6" s="128">
        <f t="shared" ref="I6:I16" si="0">I5+1</f>
        <v>3</v>
      </c>
      <c r="J6" s="106" t="s">
        <v>337</v>
      </c>
      <c r="K6" s="41">
        <v>2.66</v>
      </c>
      <c r="L6" s="6"/>
      <c r="M6" s="1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4">
        <f>1+C6</f>
        <v>4</v>
      </c>
      <c r="D7" s="141" t="s">
        <v>22</v>
      </c>
      <c r="E7" s="1"/>
      <c r="F7" s="41"/>
      <c r="G7" s="136"/>
      <c r="H7" s="287"/>
      <c r="I7" s="128">
        <f t="shared" si="0"/>
        <v>4</v>
      </c>
      <c r="J7" s="106" t="s">
        <v>338</v>
      </c>
      <c r="K7" s="41">
        <v>3.46</v>
      </c>
      <c r="L7" s="6"/>
      <c r="M7" s="1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4">
        <v>5</v>
      </c>
      <c r="D8" s="141" t="s">
        <v>12</v>
      </c>
      <c r="F8" s="136"/>
      <c r="G8" s="124"/>
      <c r="H8" s="287"/>
      <c r="I8" s="128">
        <f t="shared" si="0"/>
        <v>5</v>
      </c>
      <c r="J8" s="106" t="s">
        <v>339</v>
      </c>
      <c r="K8" s="41">
        <v>7.11</v>
      </c>
      <c r="L8" s="6"/>
      <c r="M8" s="1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 s="4">
        <f t="shared" ref="C9:C15" si="1">1+C8</f>
        <v>6</v>
      </c>
      <c r="D9" s="141" t="s">
        <v>13</v>
      </c>
      <c r="E9" s="136"/>
      <c r="F9" s="21"/>
      <c r="G9" s="73"/>
      <c r="H9" s="287"/>
      <c r="I9" s="128">
        <f t="shared" si="0"/>
        <v>6</v>
      </c>
      <c r="J9" s="106" t="s">
        <v>340</v>
      </c>
      <c r="K9" s="41">
        <v>6.31</v>
      </c>
      <c r="L9" s="6"/>
      <c r="M9" s="1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142">
        <f t="shared" si="1"/>
        <v>7</v>
      </c>
      <c r="D10" s="105" t="s">
        <v>14</v>
      </c>
      <c r="E10" s="136"/>
      <c r="F10" s="21"/>
      <c r="G10" s="124"/>
      <c r="H10" s="287"/>
      <c r="I10" s="128">
        <f t="shared" si="0"/>
        <v>7</v>
      </c>
      <c r="J10" s="106" t="s">
        <v>341</v>
      </c>
      <c r="K10" s="41">
        <v>8.61</v>
      </c>
      <c r="L10" s="6"/>
      <c r="M10" s="1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142">
        <f t="shared" si="1"/>
        <v>8</v>
      </c>
      <c r="D11" s="105" t="s">
        <v>15</v>
      </c>
      <c r="E11" s="136"/>
      <c r="F11" s="1"/>
      <c r="G11" s="124"/>
      <c r="H11" s="287"/>
      <c r="I11" s="128">
        <f t="shared" si="0"/>
        <v>8</v>
      </c>
      <c r="J11" s="106" t="s">
        <v>342</v>
      </c>
      <c r="K11" s="41">
        <v>3.11</v>
      </c>
      <c r="L11" s="6"/>
      <c r="M11" s="1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142">
        <f t="shared" si="1"/>
        <v>9</v>
      </c>
      <c r="D12" s="105" t="s">
        <v>16</v>
      </c>
      <c r="E12" s="136"/>
      <c r="F12" s="21"/>
      <c r="G12" s="124"/>
      <c r="H12" s="287"/>
      <c r="I12" s="128">
        <f t="shared" si="0"/>
        <v>9</v>
      </c>
      <c r="J12" s="106" t="s">
        <v>343</v>
      </c>
      <c r="K12" s="41">
        <v>2.31</v>
      </c>
      <c r="L12" s="6"/>
      <c r="M12" s="1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x14ac:dyDescent="0.25">
      <c r="A13" s="258"/>
      <c r="B13" s="302"/>
      <c r="C13" s="142">
        <f t="shared" si="1"/>
        <v>10</v>
      </c>
      <c r="D13" s="105" t="s">
        <v>17</v>
      </c>
      <c r="E13" s="61"/>
      <c r="F13" s="124"/>
      <c r="G13" s="21"/>
      <c r="H13" s="287"/>
      <c r="I13" s="128">
        <f t="shared" si="0"/>
        <v>10</v>
      </c>
      <c r="J13" s="106" t="s">
        <v>344</v>
      </c>
      <c r="K13" s="41">
        <v>5.1100000000000003</v>
      </c>
      <c r="L13" s="6"/>
      <c r="M13" s="1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x14ac:dyDescent="0.25">
      <c r="A14" s="258"/>
      <c r="B14" s="302"/>
      <c r="C14" s="142">
        <f t="shared" si="1"/>
        <v>11</v>
      </c>
      <c r="D14" s="141" t="s">
        <v>18</v>
      </c>
      <c r="E14" s="61"/>
      <c r="F14" s="1"/>
      <c r="G14" s="124"/>
      <c r="H14" s="287"/>
      <c r="I14" s="128">
        <f t="shared" si="0"/>
        <v>11</v>
      </c>
      <c r="J14" s="106" t="s">
        <v>345</v>
      </c>
      <c r="K14" s="41">
        <v>3.12</v>
      </c>
      <c r="L14" s="6"/>
      <c r="M14" s="1"/>
      <c r="N14" s="1"/>
      <c r="O14" s="1"/>
      <c r="P14" s="1"/>
      <c r="Q14" s="1"/>
      <c r="R14" s="1"/>
    </row>
    <row r="15" spans="1:27" ht="15.75" x14ac:dyDescent="0.25">
      <c r="A15" s="258"/>
      <c r="B15" s="302"/>
      <c r="C15" s="4">
        <f t="shared" si="1"/>
        <v>12</v>
      </c>
      <c r="D15" s="141" t="s">
        <v>19</v>
      </c>
      <c r="E15" s="124"/>
      <c r="F15" s="1"/>
      <c r="G15" s="1"/>
      <c r="H15" s="287"/>
      <c r="I15" s="128">
        <f t="shared" si="0"/>
        <v>12</v>
      </c>
      <c r="J15" s="106" t="s">
        <v>346</v>
      </c>
      <c r="K15" s="1"/>
      <c r="L15" s="41">
        <v>10.039999999999999</v>
      </c>
      <c r="M15" s="1"/>
      <c r="N15" s="1"/>
      <c r="O15" s="1"/>
      <c r="P15" s="1"/>
      <c r="Q15" s="1"/>
      <c r="R15" s="1"/>
    </row>
    <row r="16" spans="1:27" ht="15.75" x14ac:dyDescent="0.25">
      <c r="A16" s="258"/>
      <c r="B16" s="302"/>
      <c r="C16" s="1"/>
      <c r="D16" s="1"/>
      <c r="E16" s="124"/>
      <c r="F16" s="1"/>
      <c r="G16" s="1"/>
      <c r="H16" s="287"/>
      <c r="I16" s="130">
        <f t="shared" si="0"/>
        <v>13</v>
      </c>
      <c r="J16" s="117" t="s">
        <v>347</v>
      </c>
      <c r="K16" s="55">
        <v>4.8499999999999996</v>
      </c>
      <c r="L16" s="10"/>
      <c r="M16" s="11"/>
      <c r="N16" s="1"/>
      <c r="O16" s="1"/>
      <c r="P16" s="1"/>
      <c r="Q16" s="1"/>
      <c r="R16" s="1"/>
    </row>
    <row r="17" spans="1:18" ht="15.75" x14ac:dyDescent="0.25">
      <c r="A17" s="258"/>
      <c r="B17" s="302"/>
      <c r="C17" s="1"/>
      <c r="D17" s="1"/>
      <c r="E17" s="67"/>
      <c r="F17" s="1"/>
      <c r="G17" s="1"/>
      <c r="H17" s="287"/>
      <c r="I17" s="132"/>
      <c r="J17" s="106"/>
      <c r="K17" s="136"/>
      <c r="L17" s="6"/>
      <c r="M17" s="6"/>
      <c r="N17" s="1"/>
      <c r="O17" s="1"/>
      <c r="P17" s="1"/>
      <c r="Q17" s="1"/>
      <c r="R17" s="1"/>
    </row>
    <row r="20" spans="1:18" ht="18.75" x14ac:dyDescent="0.3">
      <c r="B20" s="313" t="s">
        <v>897</v>
      </c>
      <c r="C20" s="313" t="s">
        <v>35</v>
      </c>
      <c r="D20" s="313" t="s">
        <v>898</v>
      </c>
      <c r="E20" s="313"/>
      <c r="F20" s="313"/>
      <c r="G20" s="313"/>
      <c r="H20" s="313"/>
      <c r="I20" s="313"/>
      <c r="J20" s="313"/>
      <c r="K20" s="313"/>
      <c r="L20" s="313"/>
      <c r="M20" s="313"/>
      <c r="N20" s="313"/>
      <c r="O20" s="314"/>
      <c r="P20" s="314"/>
      <c r="Q20" s="314"/>
      <c r="R20" s="314"/>
    </row>
    <row r="21" spans="1:18" ht="18.75" x14ac:dyDescent="0.3">
      <c r="B21" s="313" t="s">
        <v>899</v>
      </c>
      <c r="C21" s="313" t="s">
        <v>35</v>
      </c>
      <c r="D21" s="313" t="s">
        <v>902</v>
      </c>
      <c r="E21" s="315" t="s">
        <v>903</v>
      </c>
      <c r="F21" s="313"/>
      <c r="G21" s="313"/>
      <c r="H21" s="313"/>
      <c r="I21" s="313"/>
      <c r="J21" s="313"/>
      <c r="K21" s="313"/>
      <c r="L21" s="313"/>
      <c r="M21" s="313"/>
      <c r="N21" s="313"/>
      <c r="O21" s="314"/>
      <c r="P21" s="314"/>
      <c r="Q21" s="314"/>
      <c r="R21" s="314"/>
    </row>
    <row r="22" spans="1:18" ht="18.75" x14ac:dyDescent="0.3">
      <c r="B22" s="313"/>
      <c r="C22" s="313"/>
      <c r="D22" s="313" t="s">
        <v>900</v>
      </c>
      <c r="E22" s="315" t="s">
        <v>901</v>
      </c>
      <c r="F22" s="313"/>
      <c r="G22" s="313"/>
      <c r="H22" s="313"/>
      <c r="I22" s="313"/>
      <c r="J22" s="313"/>
      <c r="K22" s="313"/>
      <c r="L22" s="313"/>
      <c r="M22" s="313"/>
      <c r="N22" s="313"/>
      <c r="O22" s="314"/>
      <c r="P22" s="314"/>
      <c r="Q22" s="314"/>
      <c r="R22" s="314"/>
    </row>
    <row r="23" spans="1:18" ht="18.75" x14ac:dyDescent="0.3">
      <c r="B23" s="313"/>
      <c r="C23" s="313"/>
      <c r="D23" s="313"/>
      <c r="E23" s="313"/>
      <c r="F23" s="313"/>
      <c r="G23" s="313"/>
      <c r="H23" s="313"/>
      <c r="I23" s="313"/>
      <c r="J23" s="313"/>
      <c r="K23" s="313"/>
      <c r="L23" s="313"/>
      <c r="M23" s="313"/>
      <c r="N23" s="313"/>
      <c r="O23" s="314"/>
      <c r="P23" s="314"/>
      <c r="Q23" s="314"/>
      <c r="R23" s="314"/>
    </row>
    <row r="24" spans="1:18" x14ac:dyDescent="0.25">
      <c r="B24" s="314"/>
      <c r="C24" s="314"/>
      <c r="D24" s="314"/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14"/>
    </row>
  </sheetData>
  <mergeCells count="13">
    <mergeCell ref="O2:O3"/>
    <mergeCell ref="P2:P3"/>
    <mergeCell ref="Q2:Q3"/>
    <mergeCell ref="R2:R3"/>
    <mergeCell ref="A4:A17"/>
    <mergeCell ref="B4:B17"/>
    <mergeCell ref="H4:H17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3"/>
  <sheetViews>
    <sheetView view="pageBreakPreview" zoomScale="60" zoomScaleNormal="70" workbookViewId="0">
      <selection activeCell="B19" sqref="B19:R23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42578125" customWidth="1"/>
    <col min="6" max="6" width="11.570312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63"/>
      <c r="B3" s="263"/>
      <c r="C3" s="93" t="s">
        <v>26</v>
      </c>
      <c r="D3" s="150" t="s">
        <v>3</v>
      </c>
      <c r="E3" s="95" t="s">
        <v>876</v>
      </c>
      <c r="F3" s="95" t="s">
        <v>1</v>
      </c>
      <c r="G3" s="95" t="s">
        <v>877</v>
      </c>
      <c r="H3" s="301"/>
      <c r="I3" s="96" t="s">
        <v>20</v>
      </c>
      <c r="J3" s="96" t="s">
        <v>3</v>
      </c>
      <c r="K3" s="197" t="s">
        <v>876</v>
      </c>
      <c r="L3" s="197" t="s">
        <v>1</v>
      </c>
      <c r="M3" s="197" t="s">
        <v>877</v>
      </c>
      <c r="N3" s="297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5" t="s">
        <v>348</v>
      </c>
      <c r="C4" s="223">
        <v>1</v>
      </c>
      <c r="D4" s="24" t="s">
        <v>349</v>
      </c>
      <c r="E4" s="222"/>
      <c r="F4" s="212"/>
      <c r="G4" s="218">
        <v>17.928999999999998</v>
      </c>
      <c r="H4" s="306" t="s">
        <v>893</v>
      </c>
      <c r="I4" s="223">
        <v>1</v>
      </c>
      <c r="J4" s="224" t="s">
        <v>349</v>
      </c>
      <c r="K4" s="21"/>
      <c r="L4" s="24"/>
      <c r="M4" s="225">
        <v>17.928999999999998</v>
      </c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x14ac:dyDescent="0.25">
      <c r="A5" s="258"/>
      <c r="B5" s="305"/>
      <c r="C5" s="223">
        <f>C4+1</f>
        <v>2</v>
      </c>
      <c r="D5" s="24" t="s">
        <v>350</v>
      </c>
      <c r="E5" s="218">
        <v>3.0339999999999998</v>
      </c>
      <c r="F5" s="212"/>
      <c r="G5" s="218"/>
      <c r="H5" s="306"/>
      <c r="I5" s="223">
        <f>I4+1</f>
        <v>2</v>
      </c>
      <c r="J5" s="224" t="s">
        <v>350</v>
      </c>
      <c r="K5" s="21">
        <v>3.0339999999999998</v>
      </c>
      <c r="L5" s="226"/>
      <c r="M5" s="21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x14ac:dyDescent="0.25">
      <c r="A6" s="258"/>
      <c r="B6" s="305"/>
      <c r="C6" s="223"/>
      <c r="D6" s="24"/>
      <c r="E6" s="218"/>
      <c r="F6" s="212"/>
      <c r="G6" s="218"/>
      <c r="H6" s="306"/>
      <c r="I6" s="223">
        <f t="shared" ref="I6:I16" si="0">I5+1</f>
        <v>3</v>
      </c>
      <c r="J6" s="224" t="s">
        <v>356</v>
      </c>
      <c r="K6" s="225">
        <v>5.4249999999999998</v>
      </c>
      <c r="L6" s="24"/>
      <c r="M6" s="21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x14ac:dyDescent="0.25">
      <c r="A7" s="258"/>
      <c r="B7" s="305"/>
      <c r="C7" s="223">
        <v>3</v>
      </c>
      <c r="D7" s="24" t="s">
        <v>351</v>
      </c>
      <c r="E7" s="218">
        <v>8.7539999999999996</v>
      </c>
      <c r="F7" s="212"/>
      <c r="G7" s="227"/>
      <c r="H7" s="306"/>
      <c r="I7" s="223">
        <f t="shared" si="0"/>
        <v>4</v>
      </c>
      <c r="J7" s="224" t="s">
        <v>351</v>
      </c>
      <c r="K7" s="225">
        <v>8.7539999999999996</v>
      </c>
      <c r="L7" s="24"/>
      <c r="M7" s="21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x14ac:dyDescent="0.25">
      <c r="A8" s="258"/>
      <c r="B8" s="305"/>
      <c r="C8" s="223">
        <v>4</v>
      </c>
      <c r="D8" s="24" t="s">
        <v>352</v>
      </c>
      <c r="E8" s="218">
        <v>1.978</v>
      </c>
      <c r="F8" s="21"/>
      <c r="G8" s="218"/>
      <c r="H8" s="306"/>
      <c r="I8" s="223">
        <f t="shared" si="0"/>
        <v>5</v>
      </c>
      <c r="J8" s="224" t="s">
        <v>352</v>
      </c>
      <c r="K8" s="225">
        <v>1.978</v>
      </c>
      <c r="L8" s="24"/>
      <c r="M8" s="21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x14ac:dyDescent="0.25">
      <c r="A9" s="258"/>
      <c r="B9" s="305"/>
      <c r="C9" s="223">
        <f t="shared" ref="C9:C11" si="1">C8+1</f>
        <v>5</v>
      </c>
      <c r="D9" s="24" t="s">
        <v>353</v>
      </c>
      <c r="E9" s="218">
        <v>3.7410000000000001</v>
      </c>
      <c r="F9" s="21"/>
      <c r="G9" s="218"/>
      <c r="H9" s="306"/>
      <c r="I9" s="223">
        <f t="shared" si="0"/>
        <v>6</v>
      </c>
      <c r="J9" s="224" t="s">
        <v>353</v>
      </c>
      <c r="K9" s="21">
        <v>3.7410000000000001</v>
      </c>
      <c r="L9" s="226"/>
      <c r="M9" s="21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x14ac:dyDescent="0.25">
      <c r="A10" s="258"/>
      <c r="B10" s="305"/>
      <c r="C10" s="223">
        <f t="shared" si="1"/>
        <v>6</v>
      </c>
      <c r="D10" s="24" t="s">
        <v>354</v>
      </c>
      <c r="E10" s="218">
        <v>8.5109999999999992</v>
      </c>
      <c r="F10" s="21"/>
      <c r="G10" s="21"/>
      <c r="H10" s="306"/>
      <c r="I10" s="223">
        <f t="shared" si="0"/>
        <v>7</v>
      </c>
      <c r="J10" s="224" t="s">
        <v>354</v>
      </c>
      <c r="K10" s="225">
        <v>8.5109999999999992</v>
      </c>
      <c r="L10" s="24"/>
      <c r="M10" s="21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x14ac:dyDescent="0.25">
      <c r="A11" s="258"/>
      <c r="B11" s="305"/>
      <c r="C11" s="223">
        <f t="shared" si="1"/>
        <v>7</v>
      </c>
      <c r="D11" s="24" t="s">
        <v>355</v>
      </c>
      <c r="E11" s="222"/>
      <c r="F11" s="218">
        <v>10.154999999999999</v>
      </c>
      <c r="H11" s="306"/>
      <c r="I11" s="223">
        <f t="shared" si="0"/>
        <v>8</v>
      </c>
      <c r="J11" s="224" t="s">
        <v>355</v>
      </c>
      <c r="K11" s="21"/>
      <c r="L11" s="225">
        <v>10.154999999999999</v>
      </c>
      <c r="M11" s="21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x14ac:dyDescent="0.25">
      <c r="A12" s="258"/>
      <c r="B12" s="305"/>
      <c r="C12" s="21"/>
      <c r="D12" s="21"/>
      <c r="E12" s="21"/>
      <c r="F12" s="21"/>
      <c r="G12" s="21"/>
      <c r="H12" s="306"/>
      <c r="I12" s="223">
        <f t="shared" si="0"/>
        <v>9</v>
      </c>
      <c r="J12" s="224" t="s">
        <v>357</v>
      </c>
      <c r="K12" s="228">
        <v>6.1</v>
      </c>
      <c r="L12" s="226"/>
      <c r="M12" s="21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x14ac:dyDescent="0.25">
      <c r="A13" s="258"/>
      <c r="B13" s="305"/>
      <c r="C13" s="21"/>
      <c r="D13" s="21"/>
      <c r="E13" s="21"/>
      <c r="F13" s="21"/>
      <c r="G13" s="21"/>
      <c r="H13" s="306"/>
      <c r="I13" s="223">
        <f t="shared" si="0"/>
        <v>10</v>
      </c>
      <c r="J13" s="224" t="s">
        <v>358</v>
      </c>
      <c r="K13" s="225">
        <v>9.5</v>
      </c>
      <c r="L13" s="24"/>
      <c r="M13" s="21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x14ac:dyDescent="0.25">
      <c r="A14" s="258"/>
      <c r="B14" s="305"/>
      <c r="C14" s="21"/>
      <c r="D14" s="21"/>
      <c r="E14" s="21"/>
      <c r="F14" s="21"/>
      <c r="G14" s="21"/>
      <c r="H14" s="306"/>
      <c r="I14" s="223">
        <f t="shared" si="0"/>
        <v>11</v>
      </c>
      <c r="J14" s="224" t="s">
        <v>359</v>
      </c>
      <c r="K14" s="226"/>
      <c r="L14" s="229">
        <v>14.22</v>
      </c>
      <c r="M14" s="21"/>
      <c r="N14" s="1"/>
      <c r="O14" s="1"/>
      <c r="P14" s="1"/>
      <c r="Q14" s="1"/>
      <c r="R14" s="1"/>
    </row>
    <row r="15" spans="1:27" x14ac:dyDescent="0.25">
      <c r="A15" s="258"/>
      <c r="B15" s="305"/>
      <c r="C15" s="214"/>
      <c r="D15" s="230"/>
      <c r="E15" s="218"/>
      <c r="F15" s="21"/>
      <c r="G15" s="21"/>
      <c r="H15" s="306"/>
      <c r="I15" s="223">
        <f t="shared" si="0"/>
        <v>12</v>
      </c>
      <c r="J15" s="224" t="s">
        <v>360</v>
      </c>
      <c r="K15" s="225">
        <v>7.21</v>
      </c>
      <c r="L15" s="24"/>
      <c r="M15" s="21"/>
      <c r="N15" s="1"/>
      <c r="O15" s="1"/>
      <c r="P15" s="1"/>
      <c r="Q15" s="1"/>
      <c r="R15" s="1"/>
    </row>
    <row r="16" spans="1:27" x14ac:dyDescent="0.25">
      <c r="A16" s="258"/>
      <c r="B16" s="305"/>
      <c r="C16" s="21"/>
      <c r="D16" s="21"/>
      <c r="E16" s="218"/>
      <c r="F16" s="21"/>
      <c r="G16" s="21"/>
      <c r="H16" s="306"/>
      <c r="I16" s="223">
        <f t="shared" si="0"/>
        <v>13</v>
      </c>
      <c r="J16" s="224" t="s">
        <v>309</v>
      </c>
      <c r="K16" s="21"/>
      <c r="L16" s="225">
        <v>14.51</v>
      </c>
      <c r="M16" s="226"/>
      <c r="N16" s="1"/>
      <c r="O16" s="1"/>
      <c r="P16" s="1"/>
      <c r="Q16" s="1"/>
      <c r="R16" s="1"/>
    </row>
    <row r="17" spans="1:18" x14ac:dyDescent="0.25">
      <c r="A17" s="258"/>
      <c r="B17" s="305"/>
      <c r="C17" s="21"/>
      <c r="D17" s="21"/>
      <c r="E17" s="226"/>
      <c r="F17" s="21"/>
      <c r="G17" s="21"/>
      <c r="H17" s="306"/>
      <c r="I17" s="214">
        <v>14</v>
      </c>
      <c r="J17" s="224" t="s">
        <v>361</v>
      </c>
      <c r="K17" s="225">
        <v>3.34</v>
      </c>
      <c r="L17" s="24"/>
      <c r="M17" s="21"/>
      <c r="N17" s="1"/>
      <c r="O17" s="1"/>
      <c r="P17" s="1"/>
      <c r="Q17" s="1"/>
      <c r="R17" s="1"/>
    </row>
    <row r="19" spans="1:18" ht="18.75" x14ac:dyDescent="0.3">
      <c r="B19" s="313" t="s">
        <v>897</v>
      </c>
      <c r="C19" s="313" t="s">
        <v>35</v>
      </c>
      <c r="D19" s="313" t="s">
        <v>898</v>
      </c>
      <c r="E19" s="313"/>
      <c r="F19" s="313"/>
      <c r="G19" s="313"/>
      <c r="H19" s="313"/>
      <c r="I19" s="313"/>
      <c r="J19" s="313"/>
      <c r="K19" s="313"/>
      <c r="L19" s="313"/>
      <c r="M19" s="313"/>
      <c r="N19" s="313"/>
      <c r="O19" s="314"/>
      <c r="P19" s="314"/>
      <c r="Q19" s="314"/>
      <c r="R19" s="314"/>
    </row>
    <row r="20" spans="1:18" ht="18.75" x14ac:dyDescent="0.3">
      <c r="B20" s="313" t="s">
        <v>899</v>
      </c>
      <c r="C20" s="313" t="s">
        <v>35</v>
      </c>
      <c r="D20" s="313" t="s">
        <v>902</v>
      </c>
      <c r="E20" s="315" t="s">
        <v>903</v>
      </c>
      <c r="F20" s="313"/>
      <c r="G20" s="313"/>
      <c r="H20" s="313"/>
      <c r="I20" s="313"/>
      <c r="J20" s="313"/>
      <c r="K20" s="313"/>
      <c r="L20" s="313"/>
      <c r="M20" s="313"/>
      <c r="N20" s="313"/>
      <c r="O20" s="314"/>
      <c r="P20" s="314"/>
      <c r="Q20" s="314"/>
      <c r="R20" s="314"/>
    </row>
    <row r="21" spans="1:18" ht="18.75" x14ac:dyDescent="0.3">
      <c r="B21" s="313"/>
      <c r="C21" s="313"/>
      <c r="D21" s="313" t="s">
        <v>900</v>
      </c>
      <c r="E21" s="315" t="s">
        <v>901</v>
      </c>
      <c r="F21" s="313"/>
      <c r="G21" s="313"/>
      <c r="H21" s="313"/>
      <c r="I21" s="313"/>
      <c r="J21" s="313"/>
      <c r="K21" s="313"/>
      <c r="L21" s="313"/>
      <c r="M21" s="313"/>
      <c r="N21" s="313"/>
      <c r="O21" s="314"/>
      <c r="P21" s="314"/>
      <c r="Q21" s="314"/>
      <c r="R21" s="314"/>
    </row>
    <row r="22" spans="1:18" ht="18.75" x14ac:dyDescent="0.3">
      <c r="B22" s="313"/>
      <c r="C22" s="313"/>
      <c r="D22" s="313"/>
      <c r="E22" s="313"/>
      <c r="F22" s="313"/>
      <c r="G22" s="313"/>
      <c r="H22" s="313"/>
      <c r="I22" s="313"/>
      <c r="J22" s="313"/>
      <c r="K22" s="313"/>
      <c r="L22" s="313"/>
      <c r="M22" s="313"/>
      <c r="N22" s="313"/>
      <c r="O22" s="314"/>
      <c r="P22" s="314"/>
      <c r="Q22" s="314"/>
      <c r="R22" s="314"/>
    </row>
    <row r="23" spans="1:18" x14ac:dyDescent="0.25">
      <c r="B23" s="314"/>
      <c r="C23" s="314"/>
      <c r="D23" s="314"/>
      <c r="E23" s="314"/>
      <c r="F23" s="314"/>
      <c r="G23" s="314"/>
      <c r="H23" s="314"/>
      <c r="I23" s="314"/>
      <c r="J23" s="314"/>
      <c r="K23" s="314"/>
      <c r="L23" s="314"/>
      <c r="M23" s="314"/>
      <c r="N23" s="314"/>
      <c r="O23" s="314"/>
      <c r="P23" s="314"/>
      <c r="Q23" s="314"/>
      <c r="R23" s="314"/>
    </row>
  </sheetData>
  <mergeCells count="13">
    <mergeCell ref="O2:O3"/>
    <mergeCell ref="P2:P3"/>
    <mergeCell ref="Q2:Q3"/>
    <mergeCell ref="R2:R3"/>
    <mergeCell ref="A4:A17"/>
    <mergeCell ref="B4:B17"/>
    <mergeCell ref="H4:H17"/>
    <mergeCell ref="A2:A3"/>
    <mergeCell ref="B2:B3"/>
    <mergeCell ref="C2:G2"/>
    <mergeCell ref="H2:H3"/>
    <mergeCell ref="I2:M2"/>
    <mergeCell ref="N2:N3"/>
  </mergeCells>
  <pageMargins left="0.31496062992125984" right="0.31496062992125984" top="0.74803149606299213" bottom="0.74803149606299213" header="0.31496062992125984" footer="0.31496062992125984"/>
  <pageSetup paperSize="5" scale="65" orientation="landscape" horizontalDpi="4294967293" vertic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3"/>
  <sheetViews>
    <sheetView view="pageBreakPreview" topLeftCell="A11" zoomScale="60" zoomScaleNormal="70" workbookViewId="0">
      <selection activeCell="B49" sqref="B49:R53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42578125" customWidth="1"/>
    <col min="6" max="6" width="11.570312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23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362</v>
      </c>
      <c r="C4" s="4">
        <v>1</v>
      </c>
      <c r="D4" s="58" t="s">
        <v>363</v>
      </c>
      <c r="E4" s="143">
        <v>5.54</v>
      </c>
      <c r="F4" s="41"/>
      <c r="G4" s="41"/>
      <c r="H4" s="307" t="s">
        <v>380</v>
      </c>
      <c r="I4" s="56">
        <v>1</v>
      </c>
      <c r="J4" s="58" t="s">
        <v>381</v>
      </c>
      <c r="K4" s="5"/>
      <c r="L4" s="116"/>
      <c r="M4" s="147">
        <v>21.01</v>
      </c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4">
        <f t="shared" ref="C5:C7" si="0">C4+1</f>
        <v>2</v>
      </c>
      <c r="D5" s="58" t="s">
        <v>364</v>
      </c>
      <c r="E5" s="1"/>
      <c r="F5" s="143">
        <v>10.45</v>
      </c>
      <c r="G5" s="124"/>
      <c r="H5" s="308"/>
      <c r="I5" s="4">
        <f>I4+1</f>
        <v>2</v>
      </c>
      <c r="J5" s="58" t="s">
        <v>382</v>
      </c>
      <c r="K5" s="5"/>
      <c r="L5" s="106">
        <v>10.5</v>
      </c>
      <c r="M5" s="145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4">
        <f t="shared" si="0"/>
        <v>3</v>
      </c>
      <c r="D6" s="58" t="s">
        <v>365</v>
      </c>
      <c r="E6" s="143">
        <v>1.81</v>
      </c>
      <c r="F6" s="41"/>
      <c r="G6" s="124"/>
      <c r="H6" s="308"/>
      <c r="I6" s="4">
        <f t="shared" ref="I6:I20" si="1">I5+1</f>
        <v>3</v>
      </c>
      <c r="J6" s="58" t="s">
        <v>383</v>
      </c>
      <c r="K6" s="5">
        <v>9.69</v>
      </c>
      <c r="L6" s="5"/>
      <c r="M6" s="1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4">
        <f t="shared" si="0"/>
        <v>4</v>
      </c>
      <c r="D7" s="58" t="s">
        <v>366</v>
      </c>
      <c r="E7" s="1"/>
      <c r="F7" s="143">
        <v>10.28</v>
      </c>
      <c r="G7" s="136"/>
      <c r="H7" s="308"/>
      <c r="I7" s="4">
        <f t="shared" si="1"/>
        <v>4</v>
      </c>
      <c r="J7" s="58" t="s">
        <v>384</v>
      </c>
      <c r="K7" s="5">
        <v>3.82</v>
      </c>
      <c r="L7" s="6"/>
      <c r="M7" s="1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4">
        <f>C7+1</f>
        <v>5</v>
      </c>
      <c r="D8" s="58" t="s">
        <v>367</v>
      </c>
      <c r="E8" s="143">
        <v>2.46</v>
      </c>
      <c r="F8" s="136"/>
      <c r="G8" s="124"/>
      <c r="H8" s="308"/>
      <c r="I8" s="4">
        <f t="shared" si="1"/>
        <v>5</v>
      </c>
      <c r="J8" s="58" t="s">
        <v>385</v>
      </c>
      <c r="K8" s="5">
        <v>0.56999999999999995</v>
      </c>
      <c r="L8" s="6"/>
      <c r="M8" s="1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 s="4">
        <v>6</v>
      </c>
      <c r="D9" s="58" t="s">
        <v>337</v>
      </c>
      <c r="E9" s="143">
        <v>3.8899999999999997</v>
      </c>
      <c r="F9" s="21"/>
      <c r="G9" s="73"/>
      <c r="H9" s="308"/>
      <c r="I9" s="4">
        <f t="shared" si="1"/>
        <v>6</v>
      </c>
      <c r="J9" s="58" t="s">
        <v>385</v>
      </c>
      <c r="K9" s="5">
        <v>0.71</v>
      </c>
      <c r="L9" s="6"/>
      <c r="M9" s="1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4">
        <v>7</v>
      </c>
      <c r="D10" s="58" t="s">
        <v>368</v>
      </c>
      <c r="E10" s="61">
        <v>5.91</v>
      </c>
      <c r="F10" s="21"/>
      <c r="G10" s="124"/>
      <c r="H10" s="308"/>
      <c r="I10" s="4">
        <f t="shared" si="1"/>
        <v>7</v>
      </c>
      <c r="J10" s="58" t="s">
        <v>385</v>
      </c>
      <c r="K10" s="5">
        <v>1.04</v>
      </c>
      <c r="L10" s="6"/>
      <c r="M10" s="1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4">
        <v>8</v>
      </c>
      <c r="D11" s="58" t="s">
        <v>369</v>
      </c>
      <c r="E11" s="143">
        <v>0.8</v>
      </c>
      <c r="F11" s="1"/>
      <c r="G11" s="124"/>
      <c r="H11" s="308"/>
      <c r="I11" s="4">
        <f t="shared" si="1"/>
        <v>8</v>
      </c>
      <c r="J11" s="58" t="s">
        <v>337</v>
      </c>
      <c r="K11" s="5">
        <v>1.92</v>
      </c>
      <c r="L11" s="5"/>
      <c r="M11" s="1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4">
        <f>C11+1</f>
        <v>9</v>
      </c>
      <c r="D12" s="58" t="s">
        <v>370</v>
      </c>
      <c r="E12" s="143">
        <v>2.02</v>
      </c>
      <c r="F12" s="21"/>
      <c r="G12" s="124"/>
      <c r="H12" s="308"/>
      <c r="I12" s="4">
        <f t="shared" si="1"/>
        <v>9</v>
      </c>
      <c r="J12" s="58" t="s">
        <v>337</v>
      </c>
      <c r="K12" s="5">
        <v>1.05</v>
      </c>
      <c r="L12" s="6"/>
      <c r="M12" s="1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x14ac:dyDescent="0.25">
      <c r="A13" s="258"/>
      <c r="B13" s="302"/>
      <c r="C13" s="4">
        <v>10</v>
      </c>
      <c r="D13" s="58" t="s">
        <v>371</v>
      </c>
      <c r="E13" s="143">
        <v>0.43000000000000005</v>
      </c>
      <c r="F13" s="124"/>
      <c r="G13" s="21"/>
      <c r="H13" s="308"/>
      <c r="I13" s="4">
        <f t="shared" si="1"/>
        <v>10</v>
      </c>
      <c r="J13" s="58" t="s">
        <v>337</v>
      </c>
      <c r="K13" s="5">
        <v>0.4</v>
      </c>
      <c r="L13" s="6"/>
      <c r="M13" s="1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x14ac:dyDescent="0.25">
      <c r="A14" s="258"/>
      <c r="B14" s="302"/>
      <c r="C14" s="4">
        <v>11</v>
      </c>
      <c r="D14" s="58" t="s">
        <v>372</v>
      </c>
      <c r="E14" s="143">
        <v>4.9800000000000004</v>
      </c>
      <c r="F14" s="1"/>
      <c r="G14" s="124"/>
      <c r="H14" s="308"/>
      <c r="I14" s="4">
        <f t="shared" si="1"/>
        <v>11</v>
      </c>
      <c r="J14" s="58" t="s">
        <v>337</v>
      </c>
      <c r="K14" s="5">
        <v>1.1100000000000001</v>
      </c>
      <c r="L14" s="6"/>
      <c r="M14" s="1"/>
      <c r="N14" s="1"/>
      <c r="O14" s="1"/>
      <c r="P14" s="1"/>
      <c r="Q14" s="1"/>
      <c r="R14" s="1"/>
    </row>
    <row r="15" spans="1:27" ht="15.75" x14ac:dyDescent="0.25">
      <c r="A15" s="258"/>
      <c r="B15" s="302"/>
      <c r="C15" s="4">
        <v>12</v>
      </c>
      <c r="D15" s="58" t="s">
        <v>373</v>
      </c>
      <c r="E15" s="143">
        <v>1.47</v>
      </c>
      <c r="F15" s="1"/>
      <c r="G15" s="1"/>
      <c r="H15" s="308"/>
      <c r="I15" s="4">
        <f t="shared" si="1"/>
        <v>12</v>
      </c>
      <c r="J15" s="58" t="s">
        <v>368</v>
      </c>
      <c r="K15" s="5">
        <v>1.28</v>
      </c>
      <c r="L15" s="6"/>
      <c r="M15" s="1"/>
      <c r="N15" s="1"/>
      <c r="O15" s="1"/>
      <c r="P15" s="1"/>
      <c r="Q15" s="1"/>
      <c r="R15" s="1"/>
    </row>
    <row r="16" spans="1:27" ht="15.75" x14ac:dyDescent="0.25">
      <c r="A16" s="258"/>
      <c r="B16" s="302"/>
      <c r="C16" s="4">
        <v>13</v>
      </c>
      <c r="D16" s="58" t="s">
        <v>374</v>
      </c>
      <c r="E16" s="143">
        <v>0.33200000000000002</v>
      </c>
      <c r="F16" s="1"/>
      <c r="G16" s="1"/>
      <c r="H16" s="308"/>
      <c r="I16" s="4">
        <f t="shared" si="1"/>
        <v>13</v>
      </c>
      <c r="J16" s="58" t="s">
        <v>368</v>
      </c>
      <c r="K16" s="5">
        <v>1.1399999999999999</v>
      </c>
      <c r="L16" s="6"/>
      <c r="M16" s="1"/>
      <c r="N16" s="1"/>
      <c r="O16" s="1"/>
      <c r="P16" s="1"/>
      <c r="Q16" s="1"/>
      <c r="R16" s="1"/>
    </row>
    <row r="17" spans="1:18" ht="15.75" x14ac:dyDescent="0.25">
      <c r="A17" s="258"/>
      <c r="B17" s="302"/>
      <c r="C17" s="4">
        <v>14</v>
      </c>
      <c r="D17" s="58" t="s">
        <v>375</v>
      </c>
      <c r="E17" s="143">
        <v>9.870000000000001</v>
      </c>
      <c r="F17" s="1"/>
      <c r="G17" s="1"/>
      <c r="H17" s="308"/>
      <c r="I17" s="4">
        <f t="shared" si="1"/>
        <v>14</v>
      </c>
      <c r="J17" s="58" t="s">
        <v>386</v>
      </c>
      <c r="K17" s="5">
        <v>4.09</v>
      </c>
      <c r="L17" s="6"/>
      <c r="M17" s="1"/>
      <c r="N17" s="1"/>
      <c r="O17" s="1"/>
      <c r="P17" s="1"/>
      <c r="Q17" s="1"/>
      <c r="R17" s="1"/>
    </row>
    <row r="18" spans="1:18" ht="15.75" x14ac:dyDescent="0.25">
      <c r="A18" s="258"/>
      <c r="B18" s="302"/>
      <c r="C18" s="4">
        <v>15</v>
      </c>
      <c r="D18" s="58" t="s">
        <v>376</v>
      </c>
      <c r="E18" s="1"/>
      <c r="F18" s="1"/>
      <c r="G18" s="143">
        <v>20.14</v>
      </c>
      <c r="H18" s="308"/>
      <c r="I18" s="4">
        <f t="shared" si="1"/>
        <v>15</v>
      </c>
      <c r="J18" s="58" t="s">
        <v>387</v>
      </c>
      <c r="K18" s="5">
        <v>1.36</v>
      </c>
      <c r="L18" s="6"/>
      <c r="M18" s="1"/>
      <c r="N18" s="1"/>
      <c r="O18" s="1"/>
      <c r="P18" s="1"/>
      <c r="Q18" s="1"/>
      <c r="R18" s="1"/>
    </row>
    <row r="19" spans="1:18" ht="15.75" x14ac:dyDescent="0.25">
      <c r="A19" s="258"/>
      <c r="B19" s="302"/>
      <c r="C19" s="4">
        <v>16</v>
      </c>
      <c r="D19" s="58" t="s">
        <v>377</v>
      </c>
      <c r="E19" s="143">
        <v>9.36</v>
      </c>
      <c r="F19" s="1"/>
      <c r="G19" s="1"/>
      <c r="H19" s="308"/>
      <c r="I19" s="4">
        <f t="shared" si="1"/>
        <v>16</v>
      </c>
      <c r="J19" s="58" t="s">
        <v>387</v>
      </c>
      <c r="K19" s="5">
        <v>0.7</v>
      </c>
      <c r="L19" s="6"/>
      <c r="M19" s="1"/>
      <c r="N19" s="1"/>
      <c r="O19" s="1"/>
      <c r="P19" s="1"/>
      <c r="Q19" s="1"/>
      <c r="R19" s="1"/>
    </row>
    <row r="20" spans="1:18" ht="15.75" x14ac:dyDescent="0.25">
      <c r="A20" s="258"/>
      <c r="B20" s="302"/>
      <c r="C20" s="4">
        <v>17</v>
      </c>
      <c r="D20" s="58" t="s">
        <v>378</v>
      </c>
      <c r="E20" s="143">
        <v>5.13</v>
      </c>
      <c r="F20" s="1"/>
      <c r="G20" s="1"/>
      <c r="H20" s="308"/>
      <c r="I20" s="4">
        <f t="shared" si="1"/>
        <v>17</v>
      </c>
      <c r="J20" s="58" t="s">
        <v>387</v>
      </c>
      <c r="K20" s="5">
        <v>0.24</v>
      </c>
      <c r="L20" s="6"/>
      <c r="M20" s="1"/>
      <c r="N20" s="1"/>
      <c r="O20" s="1"/>
      <c r="P20" s="1"/>
      <c r="Q20" s="1"/>
      <c r="R20" s="1"/>
    </row>
    <row r="21" spans="1:18" ht="15.75" x14ac:dyDescent="0.25">
      <c r="A21" s="258"/>
      <c r="B21" s="302"/>
      <c r="C21" s="4">
        <v>18</v>
      </c>
      <c r="D21" s="58" t="s">
        <v>379</v>
      </c>
      <c r="E21" s="1"/>
      <c r="F21" s="143">
        <v>12.52</v>
      </c>
      <c r="G21" s="1"/>
      <c r="H21" s="308"/>
      <c r="I21" s="4">
        <f>I20+1</f>
        <v>18</v>
      </c>
      <c r="J21" s="58" t="s">
        <v>388</v>
      </c>
      <c r="K21" s="5">
        <v>2.21</v>
      </c>
      <c r="L21" s="6"/>
      <c r="M21" s="1"/>
      <c r="N21" s="1"/>
      <c r="O21" s="1"/>
      <c r="P21" s="1"/>
      <c r="Q21" s="1"/>
      <c r="R21" s="1"/>
    </row>
    <row r="22" spans="1:18" ht="15.75" x14ac:dyDescent="0.25">
      <c r="A22" s="258"/>
      <c r="B22" s="302"/>
      <c r="C22" s="4"/>
      <c r="D22" s="58"/>
      <c r="E22" s="61"/>
      <c r="F22" s="1"/>
      <c r="G22" s="1"/>
      <c r="H22" s="308"/>
      <c r="I22" s="4">
        <f t="shared" ref="I22:I47" si="2">I21+1</f>
        <v>19</v>
      </c>
      <c r="J22" s="58" t="s">
        <v>388</v>
      </c>
      <c r="K22" s="5">
        <v>2.17</v>
      </c>
      <c r="L22" s="6"/>
      <c r="M22" s="1"/>
      <c r="N22" s="1"/>
      <c r="O22" s="1"/>
      <c r="P22" s="1"/>
      <c r="Q22" s="1"/>
      <c r="R22" s="1"/>
    </row>
    <row r="23" spans="1:18" ht="15.75" x14ac:dyDescent="0.25">
      <c r="A23" s="258"/>
      <c r="B23" s="302"/>
      <c r="C23" s="1"/>
      <c r="D23" s="1"/>
      <c r="E23" s="1"/>
      <c r="F23" s="1"/>
      <c r="G23" s="1"/>
      <c r="H23" s="308"/>
      <c r="I23" s="4">
        <f t="shared" si="2"/>
        <v>20</v>
      </c>
      <c r="J23" s="58" t="s">
        <v>372</v>
      </c>
      <c r="K23" s="5">
        <v>2.5299999999999998</v>
      </c>
      <c r="L23" s="6"/>
      <c r="M23" s="5"/>
      <c r="N23" s="1"/>
      <c r="O23" s="1"/>
      <c r="P23" s="1"/>
      <c r="Q23" s="1"/>
      <c r="R23" s="1"/>
    </row>
    <row r="24" spans="1:18" ht="15.75" x14ac:dyDescent="0.25">
      <c r="A24" s="258"/>
      <c r="B24" s="302"/>
      <c r="C24" s="4"/>
      <c r="D24" s="58"/>
      <c r="E24" s="61"/>
      <c r="F24" s="1"/>
      <c r="G24" s="1"/>
      <c r="H24" s="308"/>
      <c r="I24" s="4">
        <f t="shared" si="2"/>
        <v>21</v>
      </c>
      <c r="J24" s="58" t="s">
        <v>372</v>
      </c>
      <c r="K24" s="5">
        <v>2.83</v>
      </c>
      <c r="L24" s="6"/>
      <c r="M24" s="1"/>
      <c r="N24" s="1"/>
      <c r="O24" s="1"/>
      <c r="P24" s="1"/>
      <c r="Q24" s="1"/>
      <c r="R24" s="1"/>
    </row>
    <row r="25" spans="1:18" ht="15.75" x14ac:dyDescent="0.25">
      <c r="A25" s="258"/>
      <c r="B25" s="302"/>
      <c r="C25" s="4"/>
      <c r="D25" s="58"/>
      <c r="E25" s="61"/>
      <c r="F25" s="1"/>
      <c r="G25" s="1"/>
      <c r="H25" s="308"/>
      <c r="I25" s="4">
        <f t="shared" si="2"/>
        <v>22</v>
      </c>
      <c r="J25" s="58" t="s">
        <v>372</v>
      </c>
      <c r="K25" s="5">
        <v>0.56000000000000005</v>
      </c>
      <c r="L25" s="6"/>
      <c r="M25" s="1"/>
      <c r="N25" s="1"/>
      <c r="O25" s="1"/>
      <c r="P25" s="1"/>
      <c r="Q25" s="1"/>
      <c r="R25" s="1"/>
    </row>
    <row r="26" spans="1:18" ht="15.75" x14ac:dyDescent="0.25">
      <c r="A26" s="258"/>
      <c r="B26" s="302"/>
      <c r="C26" s="1"/>
      <c r="D26" s="1"/>
      <c r="E26" s="1"/>
      <c r="F26" s="1"/>
      <c r="G26" s="1"/>
      <c r="H26" s="308"/>
      <c r="I26" s="4">
        <f t="shared" si="2"/>
        <v>23</v>
      </c>
      <c r="J26" s="58" t="s">
        <v>373</v>
      </c>
      <c r="K26" s="5">
        <v>0.43</v>
      </c>
      <c r="L26" s="6"/>
      <c r="M26" s="1"/>
      <c r="N26" s="1"/>
      <c r="O26" s="1"/>
      <c r="P26" s="1"/>
      <c r="Q26" s="1"/>
      <c r="R26" s="1"/>
    </row>
    <row r="27" spans="1:18" ht="15.75" x14ac:dyDescent="0.25">
      <c r="A27" s="258"/>
      <c r="B27" s="302"/>
      <c r="C27" s="4"/>
      <c r="D27" s="58"/>
      <c r="E27" s="61"/>
      <c r="F27" s="1"/>
      <c r="G27" s="1"/>
      <c r="H27" s="308"/>
      <c r="I27" s="4">
        <f t="shared" si="2"/>
        <v>24</v>
      </c>
      <c r="J27" s="58" t="s">
        <v>373</v>
      </c>
      <c r="K27" s="5">
        <v>1.32</v>
      </c>
      <c r="L27" s="6"/>
      <c r="M27" s="1"/>
      <c r="N27" s="1"/>
      <c r="O27" s="1"/>
      <c r="P27" s="1"/>
      <c r="Q27" s="1"/>
      <c r="R27" s="1"/>
    </row>
    <row r="28" spans="1:18" ht="15.75" x14ac:dyDescent="0.25">
      <c r="A28" s="258"/>
      <c r="B28" s="302"/>
      <c r="C28" s="1"/>
      <c r="D28" s="1"/>
      <c r="E28" s="1"/>
      <c r="F28" s="1"/>
      <c r="G28" s="1"/>
      <c r="H28" s="308"/>
      <c r="I28" s="4">
        <f t="shared" si="2"/>
        <v>25</v>
      </c>
      <c r="J28" s="58" t="s">
        <v>117</v>
      </c>
      <c r="K28" s="5">
        <v>3.65</v>
      </c>
      <c r="L28" s="6"/>
      <c r="M28" s="1"/>
      <c r="N28" s="1"/>
      <c r="O28" s="1"/>
      <c r="P28" s="1"/>
      <c r="Q28" s="1"/>
      <c r="R28" s="1"/>
    </row>
    <row r="29" spans="1:18" ht="15.75" x14ac:dyDescent="0.25">
      <c r="A29" s="258"/>
      <c r="B29" s="302"/>
      <c r="C29" s="4"/>
      <c r="D29" s="58"/>
      <c r="E29" s="61"/>
      <c r="F29" s="1"/>
      <c r="G29" s="1"/>
      <c r="H29" s="308"/>
      <c r="I29" s="4">
        <f t="shared" si="2"/>
        <v>26</v>
      </c>
      <c r="J29" s="58" t="s">
        <v>117</v>
      </c>
      <c r="K29" s="5">
        <v>2.02</v>
      </c>
      <c r="L29" s="6"/>
      <c r="M29" s="1"/>
      <c r="N29" s="1"/>
      <c r="O29" s="1"/>
      <c r="P29" s="1"/>
      <c r="Q29" s="1"/>
      <c r="R29" s="1"/>
    </row>
    <row r="30" spans="1:18" ht="15.75" x14ac:dyDescent="0.25">
      <c r="A30" s="258"/>
      <c r="B30" s="302"/>
      <c r="C30" s="1"/>
      <c r="D30" s="1"/>
      <c r="E30" s="1"/>
      <c r="F30" s="1"/>
      <c r="G30" s="1"/>
      <c r="H30" s="308"/>
      <c r="I30" s="4">
        <f t="shared" si="2"/>
        <v>27</v>
      </c>
      <c r="J30" s="58" t="s">
        <v>375</v>
      </c>
      <c r="K30" s="5">
        <v>5.52</v>
      </c>
      <c r="L30" s="6"/>
      <c r="M30" s="1"/>
      <c r="N30" s="1"/>
      <c r="O30" s="1"/>
      <c r="P30" s="1"/>
      <c r="Q30" s="1"/>
      <c r="R30" s="1"/>
    </row>
    <row r="31" spans="1:18" ht="15.75" x14ac:dyDescent="0.25">
      <c r="A31" s="258"/>
      <c r="B31" s="302"/>
      <c r="C31" s="4"/>
      <c r="D31" s="58"/>
      <c r="E31" s="61"/>
      <c r="F31" s="1"/>
      <c r="G31" s="1"/>
      <c r="H31" s="308"/>
      <c r="I31" s="4">
        <f t="shared" si="2"/>
        <v>28</v>
      </c>
      <c r="J31" s="58" t="s">
        <v>375</v>
      </c>
      <c r="K31" s="5">
        <v>1.08</v>
      </c>
      <c r="L31" s="6"/>
      <c r="M31" s="1"/>
      <c r="N31" s="1"/>
      <c r="O31" s="1"/>
      <c r="P31" s="1"/>
      <c r="Q31" s="1"/>
      <c r="R31" s="1"/>
    </row>
    <row r="32" spans="1:18" ht="15.75" x14ac:dyDescent="0.25">
      <c r="A32" s="258"/>
      <c r="B32" s="302"/>
      <c r="C32" s="4"/>
      <c r="D32" s="58"/>
      <c r="E32" s="61"/>
      <c r="F32" s="1"/>
      <c r="G32" s="1"/>
      <c r="H32" s="308"/>
      <c r="I32" s="4">
        <f>I31+1</f>
        <v>29</v>
      </c>
      <c r="J32" s="58" t="s">
        <v>375</v>
      </c>
      <c r="K32" s="5">
        <v>3.1</v>
      </c>
      <c r="L32" s="6"/>
      <c r="M32" s="1"/>
      <c r="N32" s="1"/>
      <c r="O32" s="1"/>
      <c r="P32" s="1"/>
      <c r="Q32" s="1"/>
      <c r="R32" s="1"/>
    </row>
    <row r="33" spans="1:18" ht="15.75" x14ac:dyDescent="0.25">
      <c r="A33" s="258"/>
      <c r="B33" s="302"/>
      <c r="C33" s="1"/>
      <c r="D33" s="1"/>
      <c r="E33" s="1"/>
      <c r="F33" s="1"/>
      <c r="G33" s="1"/>
      <c r="H33" s="308"/>
      <c r="I33" s="4">
        <f t="shared" si="2"/>
        <v>30</v>
      </c>
      <c r="J33" s="58" t="s">
        <v>376</v>
      </c>
      <c r="K33" s="5">
        <v>4.25</v>
      </c>
      <c r="L33" s="6"/>
      <c r="M33" s="1"/>
      <c r="N33" s="1"/>
      <c r="O33" s="1"/>
      <c r="P33" s="1"/>
      <c r="Q33" s="1"/>
      <c r="R33" s="1"/>
    </row>
    <row r="34" spans="1:18" ht="15.75" x14ac:dyDescent="0.25">
      <c r="A34" s="258"/>
      <c r="B34" s="302"/>
      <c r="C34" s="4"/>
      <c r="D34" s="58"/>
      <c r="E34" s="61"/>
      <c r="F34" s="1"/>
      <c r="G34" s="1"/>
      <c r="H34" s="308"/>
      <c r="I34" s="4">
        <f t="shared" si="2"/>
        <v>31</v>
      </c>
      <c r="J34" s="58" t="s">
        <v>376</v>
      </c>
      <c r="K34" s="5">
        <v>7.6</v>
      </c>
      <c r="L34" s="6"/>
      <c r="M34" s="1"/>
      <c r="N34" s="1"/>
      <c r="O34" s="1"/>
      <c r="P34" s="1"/>
      <c r="Q34" s="1"/>
      <c r="R34" s="1"/>
    </row>
    <row r="35" spans="1:18" ht="15.75" x14ac:dyDescent="0.25">
      <c r="A35" s="258"/>
      <c r="B35" s="302"/>
      <c r="C35" s="1"/>
      <c r="D35" s="1"/>
      <c r="E35" s="1"/>
      <c r="F35" s="1"/>
      <c r="G35" s="1"/>
      <c r="H35" s="308"/>
      <c r="I35" s="4">
        <f t="shared" si="2"/>
        <v>32</v>
      </c>
      <c r="J35" s="58" t="s">
        <v>389</v>
      </c>
      <c r="K35" s="5">
        <v>7.82</v>
      </c>
      <c r="L35" s="6"/>
      <c r="M35" s="1"/>
      <c r="N35" s="1"/>
      <c r="O35" s="1"/>
      <c r="P35" s="1"/>
      <c r="Q35" s="1"/>
      <c r="R35" s="1"/>
    </row>
    <row r="36" spans="1:18" ht="15.75" x14ac:dyDescent="0.25">
      <c r="A36" s="258"/>
      <c r="B36" s="302"/>
      <c r="C36" s="1"/>
      <c r="D36" s="1"/>
      <c r="E36" s="1"/>
      <c r="F36" s="1"/>
      <c r="G36" s="1"/>
      <c r="H36" s="308"/>
      <c r="I36" s="4">
        <f t="shared" si="2"/>
        <v>33</v>
      </c>
      <c r="J36" s="58" t="s">
        <v>378</v>
      </c>
      <c r="K36" s="5">
        <v>3.38</v>
      </c>
      <c r="L36" s="6"/>
      <c r="M36" s="1"/>
      <c r="N36" s="1"/>
      <c r="O36" s="1"/>
      <c r="P36" s="1"/>
      <c r="Q36" s="1"/>
      <c r="R36" s="1"/>
    </row>
    <row r="37" spans="1:18" ht="15.75" x14ac:dyDescent="0.25">
      <c r="A37" s="258"/>
      <c r="B37" s="302"/>
      <c r="C37" s="4"/>
      <c r="D37" s="58"/>
      <c r="E37" s="61"/>
      <c r="F37" s="1"/>
      <c r="G37" s="1"/>
      <c r="H37" s="308"/>
      <c r="I37" s="4">
        <f t="shared" si="2"/>
        <v>34</v>
      </c>
      <c r="J37" s="58" t="s">
        <v>378</v>
      </c>
      <c r="K37" s="5">
        <v>2.64</v>
      </c>
      <c r="L37" s="6"/>
      <c r="M37" s="1"/>
      <c r="N37" s="1"/>
      <c r="O37" s="1"/>
      <c r="P37" s="1"/>
      <c r="Q37" s="1"/>
      <c r="R37" s="1"/>
    </row>
    <row r="38" spans="1:18" ht="15.75" x14ac:dyDescent="0.25">
      <c r="A38" s="258"/>
      <c r="B38" s="302"/>
      <c r="C38" s="4"/>
      <c r="D38" s="58"/>
      <c r="E38" s="61"/>
      <c r="F38" s="1"/>
      <c r="G38" s="1"/>
      <c r="H38" s="308"/>
      <c r="I38" s="4">
        <f t="shared" si="2"/>
        <v>35</v>
      </c>
      <c r="J38" s="58" t="s">
        <v>378</v>
      </c>
      <c r="K38" s="5">
        <v>4.42</v>
      </c>
      <c r="L38" s="6"/>
      <c r="M38" s="1"/>
      <c r="N38" s="1"/>
      <c r="O38" s="1"/>
      <c r="P38" s="1"/>
      <c r="Q38" s="1"/>
      <c r="R38" s="1"/>
    </row>
    <row r="39" spans="1:18" ht="15.75" x14ac:dyDescent="0.25">
      <c r="A39" s="258"/>
      <c r="B39" s="302"/>
      <c r="C39" s="4"/>
      <c r="D39" s="58"/>
      <c r="E39" s="61"/>
      <c r="F39" s="1"/>
      <c r="G39" s="1"/>
      <c r="H39" s="308"/>
      <c r="I39" s="4">
        <f t="shared" si="2"/>
        <v>36</v>
      </c>
      <c r="J39" s="58" t="s">
        <v>378</v>
      </c>
      <c r="K39" s="5">
        <v>4.97</v>
      </c>
      <c r="L39" s="6"/>
      <c r="M39" s="1"/>
      <c r="N39" s="1"/>
      <c r="O39" s="1"/>
      <c r="P39" s="1"/>
      <c r="Q39" s="1"/>
      <c r="R39" s="1"/>
    </row>
    <row r="40" spans="1:18" ht="15.75" x14ac:dyDescent="0.25">
      <c r="A40" s="258"/>
      <c r="B40" s="302"/>
      <c r="C40" s="1"/>
      <c r="D40" s="1"/>
      <c r="E40" s="1"/>
      <c r="F40" s="1"/>
      <c r="G40" s="1"/>
      <c r="H40" s="308"/>
      <c r="I40" s="4">
        <f t="shared" si="2"/>
        <v>37</v>
      </c>
      <c r="J40" s="58" t="s">
        <v>390</v>
      </c>
      <c r="K40" s="5">
        <v>3.42</v>
      </c>
      <c r="L40" s="6"/>
      <c r="M40" s="1"/>
      <c r="N40" s="1"/>
      <c r="O40" s="1"/>
      <c r="P40" s="1"/>
      <c r="Q40" s="1"/>
      <c r="R40" s="1"/>
    </row>
    <row r="41" spans="1:18" ht="15.75" x14ac:dyDescent="0.25">
      <c r="A41" s="258"/>
      <c r="B41" s="302"/>
      <c r="C41" s="4"/>
      <c r="D41" s="146"/>
      <c r="E41" s="61"/>
      <c r="F41" s="1"/>
      <c r="G41" s="1"/>
      <c r="H41" s="308"/>
      <c r="I41" s="4">
        <f>I40+1</f>
        <v>38</v>
      </c>
      <c r="J41" s="58" t="s">
        <v>390</v>
      </c>
      <c r="K41" s="5">
        <v>9.4</v>
      </c>
      <c r="L41" s="6"/>
      <c r="M41" s="1"/>
      <c r="N41" s="1"/>
      <c r="O41" s="1"/>
      <c r="P41" s="1"/>
      <c r="Q41" s="1"/>
      <c r="R41" s="1"/>
    </row>
    <row r="42" spans="1:18" ht="15.75" x14ac:dyDescent="0.25">
      <c r="A42" s="258"/>
      <c r="B42" s="302"/>
      <c r="C42" s="4"/>
      <c r="D42" s="73"/>
      <c r="E42" s="73"/>
      <c r="F42" s="1"/>
      <c r="G42" s="1"/>
      <c r="H42" s="308"/>
      <c r="I42" s="4">
        <f t="shared" si="2"/>
        <v>39</v>
      </c>
      <c r="J42" s="73" t="s">
        <v>391</v>
      </c>
      <c r="K42" s="73">
        <v>7.08</v>
      </c>
      <c r="L42" s="6"/>
      <c r="M42" s="1"/>
      <c r="N42" s="1"/>
      <c r="O42" s="1"/>
      <c r="P42" s="1"/>
      <c r="Q42" s="1"/>
      <c r="R42" s="1"/>
    </row>
    <row r="43" spans="1:18" ht="15.75" x14ac:dyDescent="0.25">
      <c r="A43" s="258"/>
      <c r="B43" s="302"/>
      <c r="C43" s="4"/>
      <c r="D43" s="58"/>
      <c r="E43" s="61"/>
      <c r="F43" s="1"/>
      <c r="G43" s="1"/>
      <c r="H43" s="308"/>
      <c r="I43" s="4">
        <f t="shared" si="2"/>
        <v>40</v>
      </c>
      <c r="J43" s="58" t="s">
        <v>392</v>
      </c>
      <c r="K43" s="5">
        <v>0.96</v>
      </c>
      <c r="L43" s="6"/>
      <c r="M43" s="1"/>
      <c r="N43" s="1"/>
      <c r="O43" s="1"/>
      <c r="P43" s="1"/>
      <c r="Q43" s="1"/>
      <c r="R43" s="1"/>
    </row>
    <row r="44" spans="1:18" ht="15.75" x14ac:dyDescent="0.25">
      <c r="A44" s="258"/>
      <c r="B44" s="302"/>
      <c r="C44" s="4"/>
      <c r="D44" s="58"/>
      <c r="E44" s="5"/>
      <c r="F44" s="1"/>
      <c r="G44" s="1"/>
      <c r="H44" s="308"/>
      <c r="I44" s="4">
        <f t="shared" si="2"/>
        <v>41</v>
      </c>
      <c r="J44" s="58" t="s">
        <v>392</v>
      </c>
      <c r="K44" s="5">
        <v>0.26</v>
      </c>
      <c r="L44" s="5"/>
      <c r="M44" s="1"/>
      <c r="N44" s="1"/>
      <c r="O44" s="1"/>
      <c r="P44" s="1"/>
      <c r="Q44" s="1"/>
      <c r="R44" s="1"/>
    </row>
    <row r="45" spans="1:18" ht="15.75" x14ac:dyDescent="0.25">
      <c r="A45" s="258"/>
      <c r="B45" s="302"/>
      <c r="C45" s="4"/>
      <c r="D45" s="58"/>
      <c r="E45" s="5"/>
      <c r="F45" s="1"/>
      <c r="G45" s="1"/>
      <c r="H45" s="308"/>
      <c r="I45" s="4">
        <f t="shared" si="2"/>
        <v>42</v>
      </c>
      <c r="J45" s="58" t="s">
        <v>392</v>
      </c>
      <c r="K45" s="5"/>
      <c r="L45" s="106">
        <v>10.09</v>
      </c>
      <c r="M45" s="5"/>
      <c r="N45" s="1"/>
      <c r="O45" s="1"/>
      <c r="P45" s="1"/>
      <c r="Q45" s="1"/>
      <c r="R45" s="1"/>
    </row>
    <row r="46" spans="1:18" ht="15.75" x14ac:dyDescent="0.25">
      <c r="A46" s="258"/>
      <c r="B46" s="302"/>
      <c r="C46" s="4"/>
      <c r="D46" s="58"/>
      <c r="E46" s="5"/>
      <c r="F46" s="1"/>
      <c r="G46" s="1"/>
      <c r="H46" s="309"/>
      <c r="I46" s="4">
        <f t="shared" si="2"/>
        <v>43</v>
      </c>
      <c r="J46" s="59" t="s">
        <v>393</v>
      </c>
      <c r="K46" s="63"/>
      <c r="L46" s="106"/>
      <c r="M46" s="5">
        <v>15.09</v>
      </c>
      <c r="N46" s="1"/>
      <c r="O46" s="1"/>
      <c r="P46" s="1"/>
      <c r="Q46" s="1"/>
      <c r="R46" s="1"/>
    </row>
    <row r="47" spans="1:18" ht="15.75" x14ac:dyDescent="0.25">
      <c r="A47" s="258"/>
      <c r="B47" s="302"/>
      <c r="C47" s="4"/>
      <c r="D47" s="58"/>
      <c r="E47" s="5"/>
      <c r="F47" s="1"/>
      <c r="G47" s="1"/>
      <c r="H47" s="1"/>
      <c r="I47" s="4">
        <f t="shared" si="2"/>
        <v>44</v>
      </c>
      <c r="J47" s="59" t="s">
        <v>394</v>
      </c>
      <c r="K47" s="63"/>
      <c r="L47" s="106">
        <v>12.14</v>
      </c>
      <c r="M47" s="5"/>
      <c r="N47" s="1"/>
      <c r="O47" s="1"/>
      <c r="P47" s="1"/>
      <c r="Q47" s="1"/>
      <c r="R47" s="1"/>
    </row>
    <row r="49" spans="2:18" ht="18.75" x14ac:dyDescent="0.3">
      <c r="B49" s="313" t="s">
        <v>897</v>
      </c>
      <c r="C49" s="313" t="s">
        <v>35</v>
      </c>
      <c r="D49" s="313" t="s">
        <v>898</v>
      </c>
      <c r="E49" s="313"/>
      <c r="F49" s="313"/>
      <c r="G49" s="313"/>
      <c r="H49" s="313"/>
      <c r="I49" s="313"/>
      <c r="J49" s="313"/>
      <c r="K49" s="313"/>
      <c r="L49" s="313"/>
      <c r="M49" s="313"/>
      <c r="N49" s="313"/>
      <c r="O49" s="314"/>
      <c r="P49" s="314"/>
      <c r="Q49" s="314"/>
      <c r="R49" s="314"/>
    </row>
    <row r="50" spans="2:18" ht="18.75" x14ac:dyDescent="0.3">
      <c r="B50" s="313" t="s">
        <v>899</v>
      </c>
      <c r="C50" s="313" t="s">
        <v>35</v>
      </c>
      <c r="D50" s="313" t="s">
        <v>902</v>
      </c>
      <c r="E50" s="315" t="s">
        <v>903</v>
      </c>
      <c r="F50" s="313"/>
      <c r="G50" s="313"/>
      <c r="H50" s="313"/>
      <c r="I50" s="313"/>
      <c r="J50" s="313"/>
      <c r="K50" s="313"/>
      <c r="L50" s="313"/>
      <c r="M50" s="313"/>
      <c r="N50" s="313"/>
      <c r="O50" s="314"/>
      <c r="P50" s="314"/>
      <c r="Q50" s="314"/>
      <c r="R50" s="314"/>
    </row>
    <row r="51" spans="2:18" ht="18.75" x14ac:dyDescent="0.3">
      <c r="B51" s="313"/>
      <c r="C51" s="313"/>
      <c r="D51" s="313" t="s">
        <v>900</v>
      </c>
      <c r="E51" s="315" t="s">
        <v>901</v>
      </c>
      <c r="F51" s="313"/>
      <c r="G51" s="313"/>
      <c r="H51" s="313"/>
      <c r="I51" s="313"/>
      <c r="J51" s="313"/>
      <c r="K51" s="313"/>
      <c r="L51" s="313"/>
      <c r="M51" s="313"/>
      <c r="N51" s="313"/>
      <c r="O51" s="314"/>
      <c r="P51" s="314"/>
      <c r="Q51" s="314"/>
      <c r="R51" s="314"/>
    </row>
    <row r="52" spans="2:18" ht="18.75" x14ac:dyDescent="0.3">
      <c r="B52" s="313"/>
      <c r="C52" s="313"/>
      <c r="D52" s="313"/>
      <c r="E52" s="313"/>
      <c r="F52" s="313"/>
      <c r="G52" s="313"/>
      <c r="H52" s="313"/>
      <c r="I52" s="313"/>
      <c r="J52" s="313"/>
      <c r="K52" s="313"/>
      <c r="L52" s="313"/>
      <c r="M52" s="313"/>
      <c r="N52" s="313"/>
      <c r="O52" s="314"/>
      <c r="P52" s="314"/>
      <c r="Q52" s="314"/>
      <c r="R52" s="314"/>
    </row>
    <row r="53" spans="2:18" x14ac:dyDescent="0.25">
      <c r="B53" s="314"/>
      <c r="C53" s="314"/>
      <c r="D53" s="314"/>
      <c r="E53" s="314"/>
      <c r="F53" s="314"/>
      <c r="G53" s="314"/>
      <c r="H53" s="314"/>
      <c r="I53" s="314"/>
      <c r="J53" s="314"/>
      <c r="K53" s="314"/>
      <c r="L53" s="314"/>
      <c r="M53" s="314"/>
      <c r="N53" s="314"/>
      <c r="O53" s="314"/>
      <c r="P53" s="314"/>
      <c r="Q53" s="314"/>
      <c r="R53" s="314"/>
    </row>
  </sheetData>
  <mergeCells count="13">
    <mergeCell ref="A4:A47"/>
    <mergeCell ref="H4:H46"/>
    <mergeCell ref="A2:A3"/>
    <mergeCell ref="B2:B3"/>
    <mergeCell ref="C2:G2"/>
    <mergeCell ref="H2:H3"/>
    <mergeCell ref="O2:O3"/>
    <mergeCell ref="P2:P3"/>
    <mergeCell ref="Q2:Q3"/>
    <mergeCell ref="R2:R3"/>
    <mergeCell ref="B4:B47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62"/>
  <sheetViews>
    <sheetView view="pageBreakPreview" topLeftCell="A119" zoomScale="60" zoomScaleNormal="70" workbookViewId="0">
      <selection activeCell="B158" sqref="B158:R162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42578125" customWidth="1"/>
    <col min="6" max="6" width="11.570312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49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11" t="s">
        <v>395</v>
      </c>
      <c r="C4" s="214">
        <v>1</v>
      </c>
      <c r="D4" s="231" t="s">
        <v>396</v>
      </c>
      <c r="E4" s="216">
        <v>1.18</v>
      </c>
      <c r="F4" s="212"/>
      <c r="G4" s="212"/>
      <c r="H4" s="310" t="s">
        <v>416</v>
      </c>
      <c r="I4" s="214">
        <v>1</v>
      </c>
      <c r="J4" s="232" t="s">
        <v>396</v>
      </c>
      <c r="K4" s="233">
        <v>0.91</v>
      </c>
      <c r="L4" s="24"/>
      <c r="M4" s="21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x14ac:dyDescent="0.25">
      <c r="A5" s="258"/>
      <c r="B5" s="311"/>
      <c r="C5" s="214">
        <v>2</v>
      </c>
      <c r="D5" s="234" t="s">
        <v>409</v>
      </c>
      <c r="E5" s="216">
        <v>4.8</v>
      </c>
      <c r="F5" s="218"/>
      <c r="G5" s="218"/>
      <c r="H5" s="310"/>
      <c r="I5" s="214">
        <v>2</v>
      </c>
      <c r="J5" s="232" t="s">
        <v>396</v>
      </c>
      <c r="K5" s="233">
        <v>1.028</v>
      </c>
      <c r="L5" s="24"/>
      <c r="M5" s="21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x14ac:dyDescent="0.25">
      <c r="A6" s="258"/>
      <c r="B6" s="311"/>
      <c r="C6" s="214">
        <v>3</v>
      </c>
      <c r="D6" s="234" t="s">
        <v>410</v>
      </c>
      <c r="E6" s="216">
        <v>3.04</v>
      </c>
      <c r="F6" s="21"/>
      <c r="G6" s="21"/>
      <c r="H6" s="310"/>
      <c r="I6" s="214">
        <v>3</v>
      </c>
      <c r="J6" s="235" t="s">
        <v>417</v>
      </c>
      <c r="K6" s="233">
        <v>2.0339999999999998</v>
      </c>
      <c r="L6" s="215"/>
      <c r="M6" s="21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x14ac:dyDescent="0.25">
      <c r="A7" s="258"/>
      <c r="B7" s="311"/>
      <c r="C7" s="214">
        <v>4</v>
      </c>
      <c r="D7" s="234" t="s">
        <v>411</v>
      </c>
      <c r="E7" s="216">
        <v>2.59</v>
      </c>
      <c r="F7" s="21"/>
      <c r="G7" s="21"/>
      <c r="H7" s="310"/>
      <c r="I7" s="214">
        <v>4</v>
      </c>
      <c r="J7" s="235" t="s">
        <v>417</v>
      </c>
      <c r="K7" s="236">
        <v>0.219</v>
      </c>
      <c r="L7" s="24"/>
      <c r="M7" s="21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x14ac:dyDescent="0.25">
      <c r="A8" s="258"/>
      <c r="B8" s="311"/>
      <c r="C8" s="214">
        <v>5</v>
      </c>
      <c r="D8" s="234" t="s">
        <v>412</v>
      </c>
      <c r="E8" s="216">
        <v>2.9</v>
      </c>
      <c r="F8" s="21"/>
      <c r="G8" s="21"/>
      <c r="H8" s="310"/>
      <c r="I8" s="214">
        <v>5</v>
      </c>
      <c r="J8" s="232" t="s">
        <v>417</v>
      </c>
      <c r="K8" s="233">
        <v>0.77900000000000003</v>
      </c>
      <c r="L8" s="24"/>
      <c r="M8" s="21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x14ac:dyDescent="0.25">
      <c r="A9" s="258"/>
      <c r="B9" s="311"/>
      <c r="C9" s="214">
        <v>6</v>
      </c>
      <c r="D9" s="234" t="s">
        <v>413</v>
      </c>
      <c r="E9" s="216">
        <v>5.12</v>
      </c>
      <c r="F9" s="21"/>
      <c r="G9" s="21"/>
      <c r="H9" s="310"/>
      <c r="I9" s="214">
        <v>6</v>
      </c>
      <c r="J9" s="232" t="s">
        <v>417</v>
      </c>
      <c r="K9" s="233">
        <v>0.79300000000000004</v>
      </c>
      <c r="L9" s="24"/>
      <c r="M9" s="21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x14ac:dyDescent="0.25">
      <c r="A10" s="258"/>
      <c r="B10" s="311"/>
      <c r="C10" s="214">
        <v>7</v>
      </c>
      <c r="D10" s="234" t="s">
        <v>414</v>
      </c>
      <c r="E10" s="216">
        <v>10.26</v>
      </c>
      <c r="F10" s="21"/>
      <c r="G10" s="21"/>
      <c r="H10" s="310"/>
      <c r="I10" s="214">
        <v>7</v>
      </c>
      <c r="J10" s="232" t="s">
        <v>418</v>
      </c>
      <c r="K10" s="233">
        <v>0.81499999999999995</v>
      </c>
      <c r="L10" s="24"/>
      <c r="M10" s="21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x14ac:dyDescent="0.25">
      <c r="A11" s="258"/>
      <c r="B11" s="311"/>
      <c r="C11" s="214">
        <v>8</v>
      </c>
      <c r="D11" s="234" t="s">
        <v>415</v>
      </c>
      <c r="E11" s="216">
        <v>12.93</v>
      </c>
      <c r="F11" s="21"/>
      <c r="G11" s="21"/>
      <c r="H11" s="310"/>
      <c r="I11" s="214">
        <v>8</v>
      </c>
      <c r="J11" s="232" t="s">
        <v>418</v>
      </c>
      <c r="K11" s="233">
        <v>0.88100000000000001</v>
      </c>
      <c r="L11" s="215"/>
      <c r="M11" s="21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x14ac:dyDescent="0.25">
      <c r="A12" s="258"/>
      <c r="B12" s="311"/>
      <c r="C12" s="214">
        <v>9</v>
      </c>
      <c r="D12" s="231" t="s">
        <v>405</v>
      </c>
      <c r="E12" s="216">
        <v>6.1000000000000005</v>
      </c>
      <c r="F12" s="21"/>
      <c r="G12" s="218"/>
      <c r="H12" s="310"/>
      <c r="I12" s="214">
        <v>9</v>
      </c>
      <c r="J12" s="232" t="s">
        <v>418</v>
      </c>
      <c r="K12" s="233">
        <v>1.1830000000000001</v>
      </c>
      <c r="L12" s="24"/>
      <c r="M12" s="21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x14ac:dyDescent="0.25">
      <c r="A13" s="258"/>
      <c r="B13" s="311"/>
      <c r="C13" s="214">
        <v>10</v>
      </c>
      <c r="D13" s="231" t="s">
        <v>406</v>
      </c>
      <c r="E13" s="216">
        <v>3.5399999999999996</v>
      </c>
      <c r="F13" s="218"/>
      <c r="G13" s="21"/>
      <c r="H13" s="310"/>
      <c r="I13" s="214">
        <v>10</v>
      </c>
      <c r="J13" s="232" t="s">
        <v>419</v>
      </c>
      <c r="K13" s="233">
        <v>2.7650000000000001</v>
      </c>
      <c r="L13" s="24"/>
      <c r="M13" s="21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x14ac:dyDescent="0.25">
      <c r="A14" s="258"/>
      <c r="B14" s="311"/>
      <c r="C14" s="214">
        <v>11</v>
      </c>
      <c r="D14" s="231" t="s">
        <v>407</v>
      </c>
      <c r="E14" s="216">
        <v>4.24</v>
      </c>
      <c r="F14" s="21"/>
      <c r="G14" s="218"/>
      <c r="H14" s="310"/>
      <c r="I14" s="214">
        <v>11</v>
      </c>
      <c r="J14" s="232" t="s">
        <v>419</v>
      </c>
      <c r="K14" s="233">
        <v>2.7109999999999999</v>
      </c>
      <c r="L14" s="24"/>
      <c r="M14" s="21"/>
      <c r="N14" s="21"/>
      <c r="O14" s="1"/>
      <c r="P14" s="1"/>
      <c r="Q14" s="1"/>
      <c r="R14" s="1"/>
    </row>
    <row r="15" spans="1:27" x14ac:dyDescent="0.25">
      <c r="A15" s="258"/>
      <c r="B15" s="311"/>
      <c r="C15" s="21"/>
      <c r="D15" s="21"/>
      <c r="E15" s="21"/>
      <c r="F15" s="21"/>
      <c r="G15" s="21"/>
      <c r="H15" s="310"/>
      <c r="I15" s="214">
        <v>12</v>
      </c>
      <c r="J15" s="232" t="s">
        <v>419</v>
      </c>
      <c r="K15" s="233">
        <v>0.59199999999999997</v>
      </c>
      <c r="L15" s="24"/>
      <c r="M15" s="21"/>
      <c r="N15" s="21"/>
      <c r="O15" s="1"/>
      <c r="P15" s="1"/>
      <c r="Q15" s="1"/>
      <c r="R15" s="1"/>
    </row>
    <row r="16" spans="1:27" x14ac:dyDescent="0.25">
      <c r="A16" s="258"/>
      <c r="B16" s="311"/>
      <c r="C16" s="214"/>
      <c r="D16" s="231"/>
      <c r="E16" s="233"/>
      <c r="F16" s="21"/>
      <c r="G16" s="21"/>
      <c r="H16" s="310"/>
      <c r="I16" s="214">
        <v>13</v>
      </c>
      <c r="J16" s="232" t="s">
        <v>420</v>
      </c>
      <c r="K16" s="233">
        <v>0.53200000000000003</v>
      </c>
      <c r="L16" s="24"/>
      <c r="M16" s="21"/>
      <c r="N16" s="21"/>
      <c r="O16" s="1"/>
      <c r="P16" s="1"/>
      <c r="Q16" s="1"/>
      <c r="R16" s="1"/>
    </row>
    <row r="17" spans="1:18" x14ac:dyDescent="0.25">
      <c r="A17" s="258"/>
      <c r="B17" s="311"/>
      <c r="C17" s="214"/>
      <c r="D17" s="231"/>
      <c r="E17" s="233"/>
      <c r="F17" s="21"/>
      <c r="G17" s="21"/>
      <c r="H17" s="310"/>
      <c r="I17" s="214">
        <v>14</v>
      </c>
      <c r="J17" s="232" t="s">
        <v>420</v>
      </c>
      <c r="K17" s="233">
        <v>0.6</v>
      </c>
      <c r="L17" s="24"/>
      <c r="M17" s="21"/>
      <c r="N17" s="21"/>
      <c r="O17" s="1"/>
      <c r="P17" s="1"/>
      <c r="Q17" s="1"/>
      <c r="R17" s="1"/>
    </row>
    <row r="18" spans="1:18" x14ac:dyDescent="0.25">
      <c r="A18" s="258"/>
      <c r="B18" s="311"/>
      <c r="C18" s="214"/>
      <c r="D18" s="231"/>
      <c r="E18" s="233"/>
      <c r="F18" s="21"/>
      <c r="G18" s="218"/>
      <c r="H18" s="310"/>
      <c r="I18" s="214">
        <v>15</v>
      </c>
      <c r="J18" s="232" t="s">
        <v>420</v>
      </c>
      <c r="K18" s="233">
        <v>2.403</v>
      </c>
      <c r="L18" s="24"/>
      <c r="M18" s="21"/>
      <c r="N18" s="21"/>
      <c r="O18" s="1"/>
      <c r="P18" s="1"/>
      <c r="Q18" s="1"/>
      <c r="R18" s="1"/>
    </row>
    <row r="19" spans="1:18" x14ac:dyDescent="0.25">
      <c r="A19" s="258"/>
      <c r="B19" s="311"/>
      <c r="C19" s="214"/>
      <c r="D19" s="231"/>
      <c r="E19" s="233"/>
      <c r="F19" s="21"/>
      <c r="G19" s="21"/>
      <c r="H19" s="310"/>
      <c r="I19" s="214">
        <v>16</v>
      </c>
      <c r="J19" s="232" t="s">
        <v>420</v>
      </c>
      <c r="K19" s="233">
        <v>3.222</v>
      </c>
      <c r="L19" s="24"/>
      <c r="M19" s="21"/>
      <c r="N19" s="21"/>
      <c r="O19" s="1"/>
      <c r="P19" s="1"/>
      <c r="Q19" s="1"/>
      <c r="R19" s="1"/>
    </row>
    <row r="20" spans="1:18" x14ac:dyDescent="0.25">
      <c r="A20" s="258"/>
      <c r="B20" s="311"/>
      <c r="C20" s="214"/>
      <c r="D20" s="231"/>
      <c r="E20" s="233"/>
      <c r="F20" s="21"/>
      <c r="G20" s="21"/>
      <c r="H20" s="310"/>
      <c r="I20" s="214">
        <v>17</v>
      </c>
      <c r="J20" s="232" t="s">
        <v>420</v>
      </c>
      <c r="K20" s="233">
        <v>0.29099999999999998</v>
      </c>
      <c r="L20" s="24"/>
      <c r="M20" s="21"/>
      <c r="N20" s="21"/>
      <c r="O20" s="1"/>
      <c r="P20" s="1"/>
      <c r="Q20" s="1"/>
      <c r="R20" s="1"/>
    </row>
    <row r="21" spans="1:18" x14ac:dyDescent="0.25">
      <c r="A21" s="258"/>
      <c r="B21" s="311"/>
      <c r="C21" s="21"/>
      <c r="D21" s="21"/>
      <c r="E21" s="21"/>
      <c r="F21" s="218"/>
      <c r="G21" s="21"/>
      <c r="H21" s="310"/>
      <c r="I21" s="214">
        <v>18</v>
      </c>
      <c r="J21" s="232" t="s">
        <v>420</v>
      </c>
      <c r="K21" s="236">
        <v>1.224</v>
      </c>
      <c r="L21" s="24"/>
      <c r="M21" s="21"/>
      <c r="N21" s="21"/>
      <c r="O21" s="1"/>
      <c r="P21" s="1"/>
      <c r="Q21" s="1"/>
      <c r="R21" s="1"/>
    </row>
    <row r="22" spans="1:18" x14ac:dyDescent="0.25">
      <c r="A22" s="258"/>
      <c r="B22" s="311"/>
      <c r="C22" s="21"/>
      <c r="D22" s="21"/>
      <c r="E22" s="21"/>
      <c r="F22" s="21"/>
      <c r="G22" s="21"/>
      <c r="H22" s="310"/>
      <c r="I22" s="214">
        <v>19</v>
      </c>
      <c r="J22" s="232" t="s">
        <v>420</v>
      </c>
      <c r="K22" s="233">
        <v>0.30199999999999999</v>
      </c>
      <c r="L22" s="24"/>
      <c r="M22" s="21"/>
      <c r="N22" s="21"/>
      <c r="O22" s="1"/>
      <c r="P22" s="1"/>
      <c r="Q22" s="1"/>
      <c r="R22" s="1"/>
    </row>
    <row r="23" spans="1:18" x14ac:dyDescent="0.25">
      <c r="A23" s="258"/>
      <c r="B23" s="311"/>
      <c r="C23" s="21"/>
      <c r="D23" s="21"/>
      <c r="E23" s="21"/>
      <c r="F23" s="21"/>
      <c r="G23" s="21"/>
      <c r="H23" s="310"/>
      <c r="I23" s="214">
        <v>20</v>
      </c>
      <c r="J23" s="232" t="s">
        <v>420</v>
      </c>
      <c r="K23" s="233">
        <v>1.014</v>
      </c>
      <c r="L23" s="24"/>
      <c r="M23" s="215"/>
      <c r="N23" s="21"/>
      <c r="O23" s="1"/>
      <c r="P23" s="1"/>
      <c r="Q23" s="1"/>
      <c r="R23" s="1"/>
    </row>
    <row r="24" spans="1:18" x14ac:dyDescent="0.25">
      <c r="A24" s="258"/>
      <c r="B24" s="311"/>
      <c r="C24" s="214"/>
      <c r="D24" s="231"/>
      <c r="E24" s="233"/>
      <c r="F24" s="21"/>
      <c r="G24" s="21"/>
      <c r="H24" s="310"/>
      <c r="I24" s="214">
        <v>21</v>
      </c>
      <c r="J24" s="232" t="s">
        <v>421</v>
      </c>
      <c r="K24" s="233">
        <v>0.41899999999999998</v>
      </c>
      <c r="L24" s="24"/>
      <c r="M24" s="21"/>
      <c r="N24" s="21"/>
      <c r="O24" s="1"/>
      <c r="P24" s="1"/>
      <c r="Q24" s="1"/>
      <c r="R24" s="1"/>
    </row>
    <row r="25" spans="1:18" x14ac:dyDescent="0.25">
      <c r="A25" s="258"/>
      <c r="B25" s="311"/>
      <c r="C25" s="214"/>
      <c r="D25" s="231"/>
      <c r="E25" s="233"/>
      <c r="F25" s="21"/>
      <c r="G25" s="21"/>
      <c r="H25" s="310"/>
      <c r="I25" s="214">
        <v>22</v>
      </c>
      <c r="J25" s="232" t="s">
        <v>421</v>
      </c>
      <c r="K25" s="233">
        <v>0.35199999999999998</v>
      </c>
      <c r="L25" s="24"/>
      <c r="M25" s="21"/>
      <c r="N25" s="21"/>
      <c r="O25" s="1"/>
      <c r="P25" s="1"/>
      <c r="Q25" s="1"/>
      <c r="R25" s="1"/>
    </row>
    <row r="26" spans="1:18" x14ac:dyDescent="0.25">
      <c r="A26" s="258"/>
      <c r="B26" s="311"/>
      <c r="C26" s="214"/>
      <c r="D26" s="231"/>
      <c r="E26" s="233"/>
      <c r="F26" s="21"/>
      <c r="G26" s="21"/>
      <c r="H26" s="310"/>
      <c r="I26" s="214">
        <v>23</v>
      </c>
      <c r="J26" s="232" t="s">
        <v>421</v>
      </c>
      <c r="K26" s="233">
        <v>2.0979999999999999</v>
      </c>
      <c r="L26" s="24"/>
      <c r="M26" s="21"/>
      <c r="N26" s="21"/>
      <c r="O26" s="1"/>
      <c r="P26" s="1"/>
      <c r="Q26" s="1"/>
      <c r="R26" s="1"/>
    </row>
    <row r="27" spans="1:18" x14ac:dyDescent="0.25">
      <c r="A27" s="258"/>
      <c r="B27" s="311"/>
      <c r="C27" s="21"/>
      <c r="D27" s="21"/>
      <c r="E27" s="21"/>
      <c r="F27" s="21"/>
      <c r="G27" s="21"/>
      <c r="H27" s="310"/>
      <c r="I27" s="214">
        <v>24</v>
      </c>
      <c r="J27" s="232" t="s">
        <v>421</v>
      </c>
      <c r="K27" s="233">
        <v>0.84799999999999998</v>
      </c>
      <c r="L27" s="24"/>
      <c r="M27" s="21"/>
      <c r="N27" s="21"/>
      <c r="O27" s="1"/>
      <c r="P27" s="1"/>
      <c r="Q27" s="1"/>
      <c r="R27" s="1"/>
    </row>
    <row r="28" spans="1:18" x14ac:dyDescent="0.25">
      <c r="A28" s="258"/>
      <c r="B28" s="311"/>
      <c r="C28" s="214"/>
      <c r="D28" s="231"/>
      <c r="E28" s="233"/>
      <c r="F28" s="21"/>
      <c r="G28" s="21"/>
      <c r="H28" s="310"/>
      <c r="I28" s="214">
        <v>25</v>
      </c>
      <c r="J28" s="232" t="s">
        <v>421</v>
      </c>
      <c r="K28" s="233">
        <v>1.49</v>
      </c>
      <c r="L28" s="24"/>
      <c r="M28" s="21"/>
      <c r="N28" s="21"/>
      <c r="O28" s="1"/>
      <c r="P28" s="1"/>
      <c r="Q28" s="1"/>
      <c r="R28" s="1"/>
    </row>
    <row r="29" spans="1:18" x14ac:dyDescent="0.25">
      <c r="A29" s="258"/>
      <c r="B29" s="311"/>
      <c r="C29" s="214"/>
      <c r="D29" s="231"/>
      <c r="E29" s="233"/>
      <c r="F29" s="21"/>
      <c r="G29" s="21"/>
      <c r="H29" s="310"/>
      <c r="I29" s="214">
        <v>26</v>
      </c>
      <c r="J29" s="232" t="s">
        <v>422</v>
      </c>
      <c r="K29" s="233">
        <v>0.35099999999999998</v>
      </c>
      <c r="L29" s="24"/>
      <c r="M29" s="21"/>
      <c r="N29" s="21"/>
      <c r="O29" s="1"/>
      <c r="P29" s="1"/>
      <c r="Q29" s="1"/>
      <c r="R29" s="1"/>
    </row>
    <row r="30" spans="1:18" x14ac:dyDescent="0.25">
      <c r="A30" s="258"/>
      <c r="B30" s="311"/>
      <c r="C30" s="214"/>
      <c r="D30" s="237"/>
      <c r="E30" s="233"/>
      <c r="F30" s="21"/>
      <c r="G30" s="21"/>
      <c r="H30" s="310"/>
      <c r="I30" s="214">
        <v>27</v>
      </c>
      <c r="J30" s="232" t="s">
        <v>422</v>
      </c>
      <c r="K30" s="233">
        <v>2.0550000000000002</v>
      </c>
      <c r="L30" s="24"/>
      <c r="M30" s="21"/>
      <c r="N30" s="21"/>
      <c r="O30" s="1"/>
      <c r="P30" s="1"/>
      <c r="Q30" s="1"/>
      <c r="R30" s="1"/>
    </row>
    <row r="31" spans="1:18" x14ac:dyDescent="0.25">
      <c r="A31" s="258"/>
      <c r="B31" s="311"/>
      <c r="C31" s="214"/>
      <c r="D31" s="231"/>
      <c r="E31" s="233"/>
      <c r="F31" s="21"/>
      <c r="G31" s="21"/>
      <c r="H31" s="310"/>
      <c r="I31" s="214">
        <v>28</v>
      </c>
      <c r="J31" s="232" t="s">
        <v>422</v>
      </c>
      <c r="K31" s="233">
        <v>0.42</v>
      </c>
      <c r="L31" s="24"/>
      <c r="M31" s="21"/>
      <c r="N31" s="21"/>
      <c r="O31" s="1"/>
      <c r="P31" s="1"/>
      <c r="Q31" s="1"/>
      <c r="R31" s="1"/>
    </row>
    <row r="32" spans="1:18" x14ac:dyDescent="0.25">
      <c r="A32" s="258"/>
      <c r="B32" s="311"/>
      <c r="C32" s="214"/>
      <c r="D32" s="231"/>
      <c r="E32" s="216"/>
      <c r="F32" s="21"/>
      <c r="G32" s="21"/>
      <c r="H32" s="310"/>
      <c r="I32" s="214">
        <v>29</v>
      </c>
      <c r="J32" s="232" t="s">
        <v>422</v>
      </c>
      <c r="K32" s="233">
        <v>0.754</v>
      </c>
      <c r="L32" s="24"/>
      <c r="M32" s="21"/>
      <c r="N32" s="21"/>
      <c r="O32" s="1"/>
      <c r="P32" s="1"/>
      <c r="Q32" s="1"/>
      <c r="R32" s="1"/>
    </row>
    <row r="33" spans="1:18" x14ac:dyDescent="0.25">
      <c r="A33" s="258"/>
      <c r="B33" s="311"/>
      <c r="C33" s="214"/>
      <c r="D33" s="232"/>
      <c r="E33" s="233"/>
      <c r="F33" s="21"/>
      <c r="G33" s="21"/>
      <c r="H33" s="310"/>
      <c r="I33" s="214">
        <v>30</v>
      </c>
      <c r="J33" s="232" t="s">
        <v>423</v>
      </c>
      <c r="K33" s="233">
        <v>7.5759999999999996</v>
      </c>
      <c r="L33" s="24"/>
      <c r="M33" s="21"/>
      <c r="N33" s="21"/>
      <c r="O33" s="1"/>
      <c r="P33" s="1"/>
      <c r="Q33" s="1"/>
      <c r="R33" s="1"/>
    </row>
    <row r="34" spans="1:18" x14ac:dyDescent="0.25">
      <c r="A34" s="258"/>
      <c r="B34" s="311"/>
      <c r="C34" s="214"/>
      <c r="D34" s="232"/>
      <c r="E34" s="233"/>
      <c r="F34" s="21"/>
      <c r="G34" s="21"/>
      <c r="H34" s="310"/>
      <c r="I34" s="214">
        <v>31</v>
      </c>
      <c r="J34" s="232" t="s">
        <v>424</v>
      </c>
      <c r="K34" s="233">
        <v>1.389</v>
      </c>
      <c r="L34" s="24"/>
      <c r="M34" s="21"/>
      <c r="N34" s="21"/>
      <c r="O34" s="1"/>
      <c r="P34" s="1"/>
      <c r="Q34" s="1"/>
      <c r="R34" s="1"/>
    </row>
    <row r="35" spans="1:18" x14ac:dyDescent="0.25">
      <c r="A35" s="258"/>
      <c r="B35" s="311"/>
      <c r="C35" s="214"/>
      <c r="D35" s="232"/>
      <c r="E35" s="233"/>
      <c r="F35" s="21"/>
      <c r="G35" s="21"/>
      <c r="H35" s="310"/>
      <c r="I35" s="214">
        <v>32</v>
      </c>
      <c r="J35" s="232" t="s">
        <v>424</v>
      </c>
      <c r="K35" s="233">
        <v>2.5459999999999998</v>
      </c>
      <c r="L35" s="24"/>
      <c r="M35" s="21"/>
      <c r="N35" s="21"/>
      <c r="O35" s="1"/>
      <c r="P35" s="1"/>
      <c r="Q35" s="1"/>
      <c r="R35" s="1"/>
    </row>
    <row r="36" spans="1:18" x14ac:dyDescent="0.25">
      <c r="A36" s="258"/>
      <c r="B36" s="311"/>
      <c r="C36" s="214"/>
      <c r="D36" s="232"/>
      <c r="E36" s="233"/>
      <c r="F36" s="21"/>
      <c r="G36" s="21"/>
      <c r="H36" s="310"/>
      <c r="I36" s="214">
        <v>33</v>
      </c>
      <c r="J36" s="232" t="s">
        <v>425</v>
      </c>
      <c r="K36" s="233">
        <v>1.2250000000000001</v>
      </c>
      <c r="L36" s="24"/>
      <c r="M36" s="21"/>
      <c r="N36" s="21"/>
      <c r="O36" s="1"/>
      <c r="P36" s="1"/>
      <c r="Q36" s="1"/>
      <c r="R36" s="1"/>
    </row>
    <row r="37" spans="1:18" x14ac:dyDescent="0.25">
      <c r="A37" s="258"/>
      <c r="B37" s="311"/>
      <c r="C37" s="214"/>
      <c r="D37" s="232"/>
      <c r="E37" s="233"/>
      <c r="F37" s="21"/>
      <c r="G37" s="21"/>
      <c r="H37" s="310"/>
      <c r="I37" s="214">
        <v>34</v>
      </c>
      <c r="J37" s="232" t="s">
        <v>425</v>
      </c>
      <c r="K37" s="233">
        <v>0.41099999999999998</v>
      </c>
      <c r="L37" s="24"/>
      <c r="M37" s="21"/>
      <c r="N37" s="21"/>
      <c r="O37" s="1"/>
      <c r="P37" s="1"/>
      <c r="Q37" s="1"/>
      <c r="R37" s="1"/>
    </row>
    <row r="38" spans="1:18" x14ac:dyDescent="0.25">
      <c r="A38" s="258"/>
      <c r="B38" s="311"/>
      <c r="C38" s="214"/>
      <c r="D38" s="232"/>
      <c r="E38" s="233"/>
      <c r="F38" s="21"/>
      <c r="G38" s="21"/>
      <c r="H38" s="310"/>
      <c r="I38" s="214">
        <v>35</v>
      </c>
      <c r="J38" s="232" t="s">
        <v>426</v>
      </c>
      <c r="K38" s="233">
        <v>1.86</v>
      </c>
      <c r="L38" s="24"/>
      <c r="M38" s="21"/>
      <c r="N38" s="21"/>
      <c r="O38" s="1"/>
      <c r="P38" s="1"/>
      <c r="Q38" s="1"/>
      <c r="R38" s="1"/>
    </row>
    <row r="39" spans="1:18" x14ac:dyDescent="0.25">
      <c r="A39" s="258"/>
      <c r="B39" s="311"/>
      <c r="C39" s="214"/>
      <c r="D39" s="232"/>
      <c r="E39" s="233"/>
      <c r="F39" s="21"/>
      <c r="G39" s="21"/>
      <c r="H39" s="310"/>
      <c r="I39" s="214">
        <v>36</v>
      </c>
      <c r="J39" s="232" t="s">
        <v>426</v>
      </c>
      <c r="K39" s="233">
        <v>0.371</v>
      </c>
      <c r="L39" s="24"/>
      <c r="M39" s="21"/>
      <c r="N39" s="21"/>
      <c r="O39" s="1"/>
      <c r="P39" s="1"/>
      <c r="Q39" s="1"/>
      <c r="R39" s="1"/>
    </row>
    <row r="40" spans="1:18" x14ac:dyDescent="0.25">
      <c r="A40" s="258"/>
      <c r="B40" s="311"/>
      <c r="C40" s="214"/>
      <c r="D40" s="232"/>
      <c r="E40" s="233"/>
      <c r="F40" s="21"/>
      <c r="G40" s="21"/>
      <c r="H40" s="310"/>
      <c r="I40" s="214">
        <v>37</v>
      </c>
      <c r="J40" s="232" t="s">
        <v>426</v>
      </c>
      <c r="K40" s="233">
        <v>3.4180000000000001</v>
      </c>
      <c r="L40" s="24"/>
      <c r="M40" s="21"/>
      <c r="N40" s="21"/>
      <c r="O40" s="1"/>
      <c r="P40" s="1"/>
      <c r="Q40" s="1"/>
      <c r="R40" s="1"/>
    </row>
    <row r="41" spans="1:18" x14ac:dyDescent="0.25">
      <c r="A41" s="258"/>
      <c r="B41" s="311"/>
      <c r="C41" s="214">
        <v>12</v>
      </c>
      <c r="D41" s="231" t="s">
        <v>397</v>
      </c>
      <c r="E41" s="216">
        <v>1.7720000000000002</v>
      </c>
      <c r="F41" s="21"/>
      <c r="G41" s="21"/>
      <c r="H41" s="310"/>
      <c r="I41" s="214">
        <v>38</v>
      </c>
      <c r="J41" s="232" t="s">
        <v>427</v>
      </c>
      <c r="K41" s="233">
        <v>0.64800000000000002</v>
      </c>
      <c r="L41" s="24"/>
      <c r="M41" s="21"/>
      <c r="N41" s="21"/>
      <c r="O41" s="1"/>
      <c r="P41" s="1"/>
      <c r="Q41" s="1"/>
      <c r="R41" s="1"/>
    </row>
    <row r="42" spans="1:18" x14ac:dyDescent="0.25">
      <c r="A42" s="258"/>
      <c r="B42" s="311"/>
      <c r="C42" s="214"/>
      <c r="D42" s="232"/>
      <c r="E42" s="233"/>
      <c r="F42" s="21"/>
      <c r="G42" s="21"/>
      <c r="H42" s="310"/>
      <c r="I42" s="214">
        <v>39</v>
      </c>
      <c r="J42" s="232" t="s">
        <v>427</v>
      </c>
      <c r="K42" s="233">
        <v>1.1240000000000001</v>
      </c>
      <c r="L42" s="24"/>
      <c r="M42" s="21"/>
      <c r="N42" s="21"/>
      <c r="O42" s="1"/>
      <c r="P42" s="1"/>
      <c r="Q42" s="1"/>
      <c r="R42" s="1"/>
    </row>
    <row r="43" spans="1:18" x14ac:dyDescent="0.25">
      <c r="A43" s="258"/>
      <c r="B43" s="311"/>
      <c r="C43" s="214"/>
      <c r="D43" s="232"/>
      <c r="E43" s="233"/>
      <c r="F43" s="21"/>
      <c r="G43" s="21"/>
      <c r="H43" s="310"/>
      <c r="I43" s="214">
        <v>40</v>
      </c>
      <c r="J43" s="232" t="s">
        <v>428</v>
      </c>
      <c r="K43" s="233">
        <v>0.77800000000000002</v>
      </c>
      <c r="L43" s="24"/>
      <c r="M43" s="21"/>
      <c r="N43" s="21"/>
      <c r="O43" s="1"/>
      <c r="P43" s="1"/>
      <c r="Q43" s="1"/>
      <c r="R43" s="1"/>
    </row>
    <row r="44" spans="1:18" x14ac:dyDescent="0.25">
      <c r="A44" s="258"/>
      <c r="B44" s="311"/>
      <c r="C44" s="214"/>
      <c r="D44" s="232"/>
      <c r="E44" s="233"/>
      <c r="F44" s="21"/>
      <c r="G44" s="21"/>
      <c r="H44" s="310"/>
      <c r="I44" s="214">
        <v>41</v>
      </c>
      <c r="J44" s="232" t="s">
        <v>429</v>
      </c>
      <c r="K44" s="233">
        <v>0.58599999999999997</v>
      </c>
      <c r="L44" s="215"/>
      <c r="M44" s="21"/>
      <c r="N44" s="21"/>
      <c r="O44" s="1"/>
      <c r="P44" s="1"/>
      <c r="Q44" s="1"/>
      <c r="R44" s="1"/>
    </row>
    <row r="45" spans="1:18" x14ac:dyDescent="0.25">
      <c r="A45" s="258"/>
      <c r="B45" s="311"/>
      <c r="C45" s="214"/>
      <c r="D45" s="231"/>
      <c r="E45" s="216"/>
      <c r="F45" s="21"/>
      <c r="G45" s="21"/>
      <c r="H45" s="310"/>
      <c r="I45" s="214">
        <v>42</v>
      </c>
      <c r="J45" s="232" t="s">
        <v>430</v>
      </c>
      <c r="K45" s="233">
        <v>0.217</v>
      </c>
      <c r="L45" s="24"/>
      <c r="M45" s="215"/>
      <c r="N45" s="21"/>
      <c r="O45" s="1"/>
      <c r="P45" s="1"/>
      <c r="Q45" s="1"/>
      <c r="R45" s="1"/>
    </row>
    <row r="46" spans="1:18" x14ac:dyDescent="0.25">
      <c r="A46" s="258"/>
      <c r="B46" s="311"/>
      <c r="C46" s="21"/>
      <c r="D46" s="21"/>
      <c r="E46" s="21"/>
      <c r="F46" s="21"/>
      <c r="G46" s="21"/>
      <c r="H46" s="310"/>
      <c r="I46" s="214">
        <v>43</v>
      </c>
      <c r="J46" s="232" t="s">
        <v>430</v>
      </c>
      <c r="K46" s="233">
        <v>0.13300000000000001</v>
      </c>
      <c r="L46" s="24"/>
      <c r="M46" s="215"/>
      <c r="N46" s="21"/>
      <c r="O46" s="1"/>
      <c r="P46" s="1"/>
      <c r="Q46" s="1"/>
      <c r="R46" s="1"/>
    </row>
    <row r="47" spans="1:18" x14ac:dyDescent="0.25">
      <c r="A47" s="258"/>
      <c r="B47" s="311"/>
      <c r="C47" s="214"/>
      <c r="D47" s="231"/>
      <c r="E47" s="216"/>
      <c r="F47" s="21"/>
      <c r="G47" s="21"/>
      <c r="H47" s="310"/>
      <c r="I47" s="214">
        <v>44</v>
      </c>
      <c r="J47" s="232" t="s">
        <v>430</v>
      </c>
      <c r="K47" s="233">
        <v>0.13400000000000001</v>
      </c>
      <c r="L47" s="24"/>
      <c r="M47" s="215"/>
      <c r="N47" s="21"/>
      <c r="O47" s="1"/>
      <c r="P47" s="1"/>
      <c r="Q47" s="1"/>
      <c r="R47" s="1"/>
    </row>
    <row r="48" spans="1:18" x14ac:dyDescent="0.25">
      <c r="A48" s="258"/>
      <c r="B48" s="311"/>
      <c r="C48" s="214"/>
      <c r="D48" s="231"/>
      <c r="E48" s="216"/>
      <c r="F48" s="21"/>
      <c r="G48" s="21"/>
      <c r="H48" s="310"/>
      <c r="I48" s="214">
        <v>45</v>
      </c>
      <c r="J48" s="232" t="s">
        <v>431</v>
      </c>
      <c r="K48" s="233">
        <v>0.11700000000000001</v>
      </c>
      <c r="L48" s="21"/>
      <c r="M48" s="21"/>
      <c r="N48" s="21"/>
      <c r="O48" s="1"/>
      <c r="P48" s="1"/>
      <c r="Q48" s="1"/>
      <c r="R48" s="1"/>
    </row>
    <row r="49" spans="1:18" x14ac:dyDescent="0.25">
      <c r="A49" s="258"/>
      <c r="B49" s="311"/>
      <c r="C49" s="214"/>
      <c r="D49" s="231"/>
      <c r="E49" s="233"/>
      <c r="F49" s="21"/>
      <c r="G49" s="21"/>
      <c r="H49" s="310"/>
      <c r="I49" s="214">
        <v>46</v>
      </c>
      <c r="J49" s="232" t="s">
        <v>431</v>
      </c>
      <c r="K49" s="233">
        <v>0.193</v>
      </c>
      <c r="L49" s="21"/>
      <c r="M49" s="21"/>
      <c r="N49" s="21"/>
      <c r="O49" s="1"/>
      <c r="P49" s="1"/>
      <c r="Q49" s="1"/>
      <c r="R49" s="1"/>
    </row>
    <row r="50" spans="1:18" x14ac:dyDescent="0.25">
      <c r="A50" s="258"/>
      <c r="B50" s="311"/>
      <c r="C50" s="222"/>
      <c r="D50" s="222"/>
      <c r="E50" s="222"/>
      <c r="F50" s="21"/>
      <c r="G50" s="21"/>
      <c r="H50" s="310"/>
      <c r="I50" s="214">
        <v>47</v>
      </c>
      <c r="J50" s="232" t="s">
        <v>432</v>
      </c>
      <c r="K50" s="233">
        <v>0.42699999999999999</v>
      </c>
      <c r="L50" s="21"/>
      <c r="M50" s="21"/>
      <c r="N50" s="21"/>
      <c r="O50" s="1"/>
      <c r="P50" s="1"/>
      <c r="Q50" s="1"/>
      <c r="R50" s="1"/>
    </row>
    <row r="51" spans="1:18" x14ac:dyDescent="0.25">
      <c r="A51" s="258"/>
      <c r="B51" s="311"/>
      <c r="C51" s="214"/>
      <c r="D51" s="232"/>
      <c r="E51" s="233"/>
      <c r="F51" s="21"/>
      <c r="G51" s="21"/>
      <c r="H51" s="310"/>
      <c r="I51" s="214">
        <v>48</v>
      </c>
      <c r="J51" s="232" t="s">
        <v>432</v>
      </c>
      <c r="K51" s="233">
        <v>0.48399999999999999</v>
      </c>
      <c r="L51" s="21"/>
      <c r="M51" s="21"/>
      <c r="N51" s="21"/>
      <c r="O51" s="1"/>
      <c r="P51" s="1"/>
      <c r="Q51" s="1"/>
      <c r="R51" s="1"/>
    </row>
    <row r="52" spans="1:18" x14ac:dyDescent="0.25">
      <c r="A52" s="258"/>
      <c r="B52" s="311"/>
      <c r="C52" s="214">
        <v>13</v>
      </c>
      <c r="D52" s="238" t="s">
        <v>398</v>
      </c>
      <c r="E52" s="218">
        <v>1.34</v>
      </c>
      <c r="F52" s="21"/>
      <c r="G52" s="21"/>
      <c r="H52" s="310"/>
      <c r="I52" s="214">
        <v>49</v>
      </c>
      <c r="J52" s="232" t="s">
        <v>433</v>
      </c>
      <c r="K52" s="233">
        <v>1.337</v>
      </c>
      <c r="L52" s="21"/>
      <c r="M52" s="21"/>
      <c r="N52" s="21"/>
      <c r="O52" s="1"/>
      <c r="P52" s="1"/>
      <c r="Q52" s="1"/>
      <c r="R52" s="1"/>
    </row>
    <row r="53" spans="1:18" x14ac:dyDescent="0.25">
      <c r="A53" s="258"/>
      <c r="B53" s="311"/>
      <c r="C53" s="214">
        <v>14</v>
      </c>
      <c r="D53" s="231" t="s">
        <v>399</v>
      </c>
      <c r="E53" s="218">
        <v>1.43</v>
      </c>
      <c r="F53" s="21"/>
      <c r="G53" s="21"/>
      <c r="H53" s="310"/>
      <c r="I53" s="214">
        <v>50</v>
      </c>
      <c r="J53" s="232" t="s">
        <v>434</v>
      </c>
      <c r="K53" s="233">
        <v>1.427</v>
      </c>
      <c r="L53" s="21"/>
      <c r="M53" s="21"/>
      <c r="N53" s="21"/>
      <c r="O53" s="1"/>
      <c r="P53" s="1"/>
      <c r="Q53" s="1"/>
      <c r="R53" s="1"/>
    </row>
    <row r="54" spans="1:18" x14ac:dyDescent="0.25">
      <c r="A54" s="258"/>
      <c r="B54" s="311"/>
      <c r="C54" s="214">
        <v>15</v>
      </c>
      <c r="D54" s="231" t="s">
        <v>400</v>
      </c>
      <c r="E54" s="218">
        <v>1.57</v>
      </c>
      <c r="F54" s="21"/>
      <c r="G54" s="21"/>
      <c r="H54" s="310"/>
      <c r="I54" s="214">
        <v>51</v>
      </c>
      <c r="J54" s="232" t="s">
        <v>400</v>
      </c>
      <c r="K54" s="233">
        <v>1.5740000000000001</v>
      </c>
      <c r="L54" s="21"/>
      <c r="M54" s="21"/>
      <c r="N54" s="21"/>
      <c r="O54" s="1"/>
      <c r="P54" s="1"/>
      <c r="Q54" s="1"/>
      <c r="R54" s="1"/>
    </row>
    <row r="55" spans="1:18" x14ac:dyDescent="0.25">
      <c r="A55" s="258"/>
      <c r="B55" s="311"/>
      <c r="C55" s="21"/>
      <c r="D55" s="21"/>
      <c r="E55" s="21"/>
      <c r="F55" s="21"/>
      <c r="G55" s="21"/>
      <c r="H55" s="310"/>
      <c r="I55" s="214">
        <v>52</v>
      </c>
      <c r="J55" s="232" t="s">
        <v>400</v>
      </c>
      <c r="K55" s="233">
        <v>1.099</v>
      </c>
      <c r="L55" s="21"/>
      <c r="M55" s="21"/>
      <c r="N55" s="21"/>
      <c r="O55" s="1"/>
      <c r="P55" s="1"/>
      <c r="Q55" s="1"/>
      <c r="R55" s="1"/>
    </row>
    <row r="56" spans="1:18" x14ac:dyDescent="0.25">
      <c r="A56" s="258"/>
      <c r="B56" s="311"/>
      <c r="C56" s="21"/>
      <c r="D56" s="21"/>
      <c r="E56" s="21"/>
      <c r="F56" s="21"/>
      <c r="G56" s="21"/>
      <c r="H56" s="310"/>
      <c r="I56" s="214">
        <v>53</v>
      </c>
      <c r="J56" s="232" t="s">
        <v>400</v>
      </c>
      <c r="K56" s="233">
        <v>0.26100000000000001</v>
      </c>
      <c r="L56" s="21"/>
      <c r="M56" s="21"/>
      <c r="N56" s="21"/>
      <c r="O56" s="1"/>
      <c r="P56" s="1"/>
      <c r="Q56" s="1"/>
      <c r="R56" s="1"/>
    </row>
    <row r="57" spans="1:18" x14ac:dyDescent="0.25">
      <c r="A57" s="258"/>
      <c r="B57" s="311"/>
      <c r="C57" s="21"/>
      <c r="D57" s="21"/>
      <c r="E57" s="21"/>
      <c r="F57" s="21"/>
      <c r="G57" s="21"/>
      <c r="H57" s="310"/>
      <c r="I57" s="214">
        <v>54</v>
      </c>
      <c r="J57" s="232" t="s">
        <v>400</v>
      </c>
      <c r="K57" s="233">
        <v>0.88</v>
      </c>
      <c r="L57" s="21"/>
      <c r="M57" s="21"/>
      <c r="N57" s="21"/>
      <c r="O57" s="1"/>
      <c r="P57" s="1"/>
      <c r="Q57" s="1"/>
      <c r="R57" s="1"/>
    </row>
    <row r="58" spans="1:18" x14ac:dyDescent="0.25">
      <c r="A58" s="258"/>
      <c r="B58" s="311"/>
      <c r="C58" s="21"/>
      <c r="D58" s="21"/>
      <c r="E58" s="21"/>
      <c r="F58" s="21"/>
      <c r="G58" s="21"/>
      <c r="H58" s="310"/>
      <c r="I58" s="214">
        <v>55</v>
      </c>
      <c r="J58" s="232" t="s">
        <v>400</v>
      </c>
      <c r="K58" s="233">
        <v>0.47799999999999998</v>
      </c>
      <c r="L58" s="21"/>
      <c r="M58" s="21"/>
      <c r="N58" s="21"/>
      <c r="O58" s="1"/>
      <c r="P58" s="1"/>
      <c r="Q58" s="1"/>
      <c r="R58" s="1"/>
    </row>
    <row r="59" spans="1:18" x14ac:dyDescent="0.25">
      <c r="A59" s="258"/>
      <c r="B59" s="311"/>
      <c r="C59" s="21"/>
      <c r="D59" s="21"/>
      <c r="E59" s="21"/>
      <c r="F59" s="21"/>
      <c r="G59" s="21"/>
      <c r="H59" s="310"/>
      <c r="I59" s="214">
        <v>56</v>
      </c>
      <c r="J59" s="232" t="s">
        <v>400</v>
      </c>
      <c r="K59" s="233">
        <v>0.29899999999999999</v>
      </c>
      <c r="L59" s="21"/>
      <c r="M59" s="21"/>
      <c r="N59" s="21"/>
      <c r="O59" s="1"/>
      <c r="P59" s="1"/>
      <c r="Q59" s="1"/>
      <c r="R59" s="1"/>
    </row>
    <row r="60" spans="1:18" x14ac:dyDescent="0.25">
      <c r="A60" s="258"/>
      <c r="B60" s="311"/>
      <c r="C60" s="21"/>
      <c r="D60" s="21"/>
      <c r="E60" s="21"/>
      <c r="F60" s="21"/>
      <c r="G60" s="21"/>
      <c r="H60" s="310"/>
      <c r="I60" s="214">
        <v>57</v>
      </c>
      <c r="J60" s="232" t="s">
        <v>435</v>
      </c>
      <c r="K60" s="233">
        <v>0.34100000000000003</v>
      </c>
      <c r="L60" s="21"/>
      <c r="M60" s="21"/>
      <c r="N60" s="21"/>
      <c r="O60" s="1"/>
      <c r="P60" s="1"/>
      <c r="Q60" s="1"/>
      <c r="R60" s="1"/>
    </row>
    <row r="61" spans="1:18" x14ac:dyDescent="0.25">
      <c r="A61" s="258"/>
      <c r="B61" s="311"/>
      <c r="C61" s="21"/>
      <c r="D61" s="21"/>
      <c r="E61" s="21"/>
      <c r="F61" s="21"/>
      <c r="G61" s="21"/>
      <c r="H61" s="310"/>
      <c r="I61" s="214">
        <v>58</v>
      </c>
      <c r="J61" s="232" t="s">
        <v>435</v>
      </c>
      <c r="K61" s="233">
        <v>0.40600000000000003</v>
      </c>
      <c r="L61" s="21"/>
      <c r="M61" s="21"/>
      <c r="N61" s="21"/>
      <c r="O61" s="1"/>
      <c r="P61" s="1"/>
      <c r="Q61" s="1"/>
      <c r="R61" s="1"/>
    </row>
    <row r="62" spans="1:18" x14ac:dyDescent="0.25">
      <c r="A62" s="258"/>
      <c r="B62" s="311"/>
      <c r="C62" s="21"/>
      <c r="D62" s="21"/>
      <c r="E62" s="21"/>
      <c r="F62" s="21"/>
      <c r="G62" s="21"/>
      <c r="H62" s="310"/>
      <c r="I62" s="214">
        <v>59</v>
      </c>
      <c r="J62" s="232" t="s">
        <v>435</v>
      </c>
      <c r="K62" s="21">
        <v>0.24399999999999999</v>
      </c>
      <c r="L62" s="21"/>
      <c r="M62" s="21"/>
      <c r="N62" s="21"/>
      <c r="O62" s="1"/>
      <c r="P62" s="1"/>
      <c r="Q62" s="1"/>
      <c r="R62" s="1"/>
    </row>
    <row r="63" spans="1:18" x14ac:dyDescent="0.25">
      <c r="A63" s="258"/>
      <c r="B63" s="311"/>
      <c r="C63" s="214"/>
      <c r="D63" s="234"/>
      <c r="E63" s="216"/>
      <c r="F63" s="21"/>
      <c r="G63" s="21"/>
      <c r="H63" s="310"/>
      <c r="I63" s="214">
        <v>60</v>
      </c>
      <c r="J63" s="239" t="s">
        <v>436</v>
      </c>
      <c r="K63" s="21">
        <v>0.60799999999999998</v>
      </c>
      <c r="L63" s="21"/>
      <c r="M63" s="21"/>
      <c r="N63" s="21"/>
      <c r="O63" s="1"/>
      <c r="P63" s="1"/>
      <c r="Q63" s="1"/>
      <c r="R63" s="1"/>
    </row>
    <row r="64" spans="1:18" x14ac:dyDescent="0.25">
      <c r="A64" s="258"/>
      <c r="B64" s="311"/>
      <c r="C64" s="21"/>
      <c r="D64" s="21"/>
      <c r="E64" s="21"/>
      <c r="F64" s="21"/>
      <c r="G64" s="21"/>
      <c r="H64" s="310"/>
      <c r="I64" s="214">
        <v>61</v>
      </c>
      <c r="J64" s="239" t="s">
        <v>436</v>
      </c>
      <c r="K64" s="21">
        <v>0.85599999999999998</v>
      </c>
      <c r="L64" s="21"/>
      <c r="M64" s="21"/>
      <c r="N64" s="21"/>
      <c r="O64" s="1"/>
      <c r="P64" s="1"/>
      <c r="Q64" s="1"/>
      <c r="R64" s="1"/>
    </row>
    <row r="65" spans="1:18" x14ac:dyDescent="0.25">
      <c r="A65" s="258"/>
      <c r="B65" s="311"/>
      <c r="C65" s="21"/>
      <c r="D65" s="21"/>
      <c r="E65" s="21"/>
      <c r="F65" s="21"/>
      <c r="G65" s="21"/>
      <c r="H65" s="310"/>
      <c r="I65" s="214">
        <v>62</v>
      </c>
      <c r="J65" s="239" t="s">
        <v>436</v>
      </c>
      <c r="K65" s="21">
        <v>0.98899999999999999</v>
      </c>
      <c r="L65" s="21"/>
      <c r="M65" s="21"/>
      <c r="N65" s="21"/>
      <c r="O65" s="1"/>
      <c r="P65" s="1"/>
      <c r="Q65" s="1"/>
      <c r="R65" s="1"/>
    </row>
    <row r="66" spans="1:18" x14ac:dyDescent="0.25">
      <c r="A66" s="258"/>
      <c r="B66" s="311"/>
      <c r="C66" s="21"/>
      <c r="D66" s="21"/>
      <c r="E66" s="21"/>
      <c r="F66" s="21"/>
      <c r="G66" s="21"/>
      <c r="H66" s="310"/>
      <c r="I66" s="214">
        <v>63</v>
      </c>
      <c r="J66" s="239" t="s">
        <v>436</v>
      </c>
      <c r="K66" s="21">
        <v>1.0529999999999999</v>
      </c>
      <c r="L66" s="21"/>
      <c r="M66" s="21"/>
      <c r="N66" s="21"/>
      <c r="O66" s="1"/>
      <c r="P66" s="1"/>
      <c r="Q66" s="1"/>
      <c r="R66" s="1"/>
    </row>
    <row r="67" spans="1:18" x14ac:dyDescent="0.25">
      <c r="A67" s="258"/>
      <c r="B67" s="311"/>
      <c r="C67" s="21"/>
      <c r="D67" s="21"/>
      <c r="E67" s="21"/>
      <c r="F67" s="21"/>
      <c r="G67" s="21"/>
      <c r="H67" s="310"/>
      <c r="I67" s="214">
        <v>64</v>
      </c>
      <c r="J67" s="239" t="s">
        <v>436</v>
      </c>
      <c r="K67" s="21">
        <v>0.86099999999999999</v>
      </c>
      <c r="L67" s="21"/>
      <c r="M67" s="21"/>
      <c r="N67" s="21"/>
      <c r="O67" s="1"/>
      <c r="P67" s="1"/>
      <c r="Q67" s="1"/>
      <c r="R67" s="1"/>
    </row>
    <row r="68" spans="1:18" x14ac:dyDescent="0.25">
      <c r="A68" s="258"/>
      <c r="B68" s="311"/>
      <c r="C68" s="21"/>
      <c r="D68" s="21"/>
      <c r="E68" s="21"/>
      <c r="F68" s="21"/>
      <c r="G68" s="21"/>
      <c r="H68" s="310"/>
      <c r="I68" s="214">
        <v>65</v>
      </c>
      <c r="J68" s="239" t="s">
        <v>437</v>
      </c>
      <c r="K68" s="21">
        <v>1.1319999999999999</v>
      </c>
      <c r="L68" s="21"/>
      <c r="M68" s="21"/>
      <c r="N68" s="21"/>
      <c r="O68" s="1"/>
      <c r="P68" s="1"/>
      <c r="Q68" s="1"/>
      <c r="R68" s="1"/>
    </row>
    <row r="69" spans="1:18" x14ac:dyDescent="0.25">
      <c r="A69" s="258"/>
      <c r="B69" s="311"/>
      <c r="C69" s="21"/>
      <c r="D69" s="21"/>
      <c r="E69" s="21"/>
      <c r="F69" s="21"/>
      <c r="G69" s="21"/>
      <c r="H69" s="310"/>
      <c r="I69" s="214">
        <v>66</v>
      </c>
      <c r="J69" s="239" t="s">
        <v>437</v>
      </c>
      <c r="K69" s="21">
        <v>0.80100000000000005</v>
      </c>
      <c r="L69" s="21"/>
      <c r="M69" s="21"/>
      <c r="N69" s="21"/>
      <c r="O69" s="1"/>
      <c r="P69" s="1"/>
      <c r="Q69" s="1"/>
      <c r="R69" s="1"/>
    </row>
    <row r="70" spans="1:18" x14ac:dyDescent="0.25">
      <c r="A70" s="258"/>
      <c r="B70" s="311"/>
      <c r="C70" s="21"/>
      <c r="D70" s="21"/>
      <c r="E70" s="21"/>
      <c r="F70" s="21"/>
      <c r="G70" s="21"/>
      <c r="H70" s="310"/>
      <c r="I70" s="214">
        <v>67</v>
      </c>
      <c r="J70" s="239" t="s">
        <v>437</v>
      </c>
      <c r="K70" s="21">
        <v>0.24099999999999999</v>
      </c>
      <c r="L70" s="21"/>
      <c r="M70" s="21"/>
      <c r="N70" s="21"/>
      <c r="O70" s="1"/>
      <c r="P70" s="1"/>
      <c r="Q70" s="1"/>
      <c r="R70" s="1"/>
    </row>
    <row r="71" spans="1:18" x14ac:dyDescent="0.25">
      <c r="A71" s="258"/>
      <c r="B71" s="311"/>
      <c r="C71" s="21"/>
      <c r="D71" s="21"/>
      <c r="E71" s="21"/>
      <c r="F71" s="21"/>
      <c r="G71" s="21"/>
      <c r="H71" s="310"/>
      <c r="I71" s="214">
        <v>68</v>
      </c>
      <c r="J71" s="239" t="s">
        <v>437</v>
      </c>
      <c r="K71" s="21">
        <v>0.16800000000000001</v>
      </c>
      <c r="L71" s="21"/>
      <c r="M71" s="21"/>
      <c r="N71" s="21"/>
      <c r="O71" s="1"/>
      <c r="P71" s="1"/>
      <c r="Q71" s="1"/>
      <c r="R71" s="1"/>
    </row>
    <row r="72" spans="1:18" x14ac:dyDescent="0.25">
      <c r="A72" s="258"/>
      <c r="B72" s="311"/>
      <c r="C72" s="214">
        <v>16</v>
      </c>
      <c r="D72" s="231" t="s">
        <v>401</v>
      </c>
      <c r="E72" s="218">
        <v>12.35</v>
      </c>
      <c r="F72" s="21"/>
      <c r="G72" s="21"/>
      <c r="H72" s="310"/>
      <c r="I72" s="214">
        <v>69</v>
      </c>
      <c r="J72" s="239" t="s">
        <v>438</v>
      </c>
      <c r="K72" s="21">
        <v>0.92800000000000005</v>
      </c>
      <c r="L72" s="21"/>
      <c r="M72" s="21"/>
      <c r="N72" s="21"/>
      <c r="O72" s="1"/>
      <c r="P72" s="1"/>
      <c r="Q72" s="1"/>
      <c r="R72" s="1"/>
    </row>
    <row r="73" spans="1:18" x14ac:dyDescent="0.25">
      <c r="A73" s="258"/>
      <c r="B73" s="311"/>
      <c r="C73" s="21"/>
      <c r="D73" s="21"/>
      <c r="E73" s="21"/>
      <c r="F73" s="21"/>
      <c r="G73" s="21"/>
      <c r="H73" s="310"/>
      <c r="I73" s="214">
        <v>70</v>
      </c>
      <c r="J73" s="239" t="s">
        <v>438</v>
      </c>
      <c r="K73" s="21">
        <v>9.4E-2</v>
      </c>
      <c r="L73" s="21"/>
      <c r="M73" s="21"/>
      <c r="N73" s="21"/>
      <c r="O73" s="1"/>
      <c r="P73" s="1"/>
      <c r="Q73" s="1"/>
      <c r="R73" s="1"/>
    </row>
    <row r="74" spans="1:18" x14ac:dyDescent="0.25">
      <c r="A74" s="258"/>
      <c r="B74" s="311"/>
      <c r="C74" s="21"/>
      <c r="D74" s="21"/>
      <c r="E74" s="21"/>
      <c r="F74" s="21"/>
      <c r="G74" s="21"/>
      <c r="H74" s="310"/>
      <c r="I74" s="214">
        <v>71</v>
      </c>
      <c r="J74" s="239" t="s">
        <v>439</v>
      </c>
      <c r="K74" s="21">
        <v>0.28899999999999998</v>
      </c>
      <c r="L74" s="21"/>
      <c r="M74" s="21"/>
      <c r="N74" s="21"/>
      <c r="O74" s="1"/>
      <c r="P74" s="1"/>
      <c r="Q74" s="1"/>
      <c r="R74" s="1"/>
    </row>
    <row r="75" spans="1:18" x14ac:dyDescent="0.25">
      <c r="A75" s="258"/>
      <c r="B75" s="311"/>
      <c r="C75" s="21"/>
      <c r="D75" s="21"/>
      <c r="E75" s="21"/>
      <c r="F75" s="21"/>
      <c r="G75" s="21"/>
      <c r="H75" s="310"/>
      <c r="I75" s="214">
        <v>72</v>
      </c>
      <c r="J75" s="239" t="s">
        <v>439</v>
      </c>
      <c r="K75" s="21">
        <v>3.6999999999999998E-2</v>
      </c>
      <c r="L75" s="21"/>
      <c r="M75" s="21"/>
      <c r="N75" s="21"/>
      <c r="O75" s="1"/>
      <c r="P75" s="1"/>
      <c r="Q75" s="1"/>
      <c r="R75" s="1"/>
    </row>
    <row r="76" spans="1:18" x14ac:dyDescent="0.25">
      <c r="A76" s="258"/>
      <c r="B76" s="311"/>
      <c r="C76" s="21"/>
      <c r="D76" s="21"/>
      <c r="E76" s="21"/>
      <c r="F76" s="21"/>
      <c r="G76" s="21"/>
      <c r="H76" s="310"/>
      <c r="I76" s="214">
        <v>73</v>
      </c>
      <c r="J76" s="239" t="s">
        <v>439</v>
      </c>
      <c r="K76" s="21">
        <v>0.105</v>
      </c>
      <c r="L76" s="21"/>
      <c r="M76" s="21"/>
      <c r="N76" s="21"/>
      <c r="O76" s="1"/>
      <c r="P76" s="1"/>
      <c r="Q76" s="1"/>
      <c r="R76" s="1"/>
    </row>
    <row r="77" spans="1:18" x14ac:dyDescent="0.25">
      <c r="A77" s="258"/>
      <c r="B77" s="311"/>
      <c r="C77" s="21"/>
      <c r="D77" s="21"/>
      <c r="E77" s="21"/>
      <c r="F77" s="21"/>
      <c r="G77" s="21"/>
      <c r="H77" s="310"/>
      <c r="I77" s="214">
        <v>74</v>
      </c>
      <c r="J77" s="239" t="s">
        <v>439</v>
      </c>
      <c r="K77" s="21">
        <v>1.0980000000000001</v>
      </c>
      <c r="L77" s="21"/>
      <c r="M77" s="21"/>
      <c r="N77" s="21"/>
      <c r="O77" s="1"/>
      <c r="P77" s="1"/>
      <c r="Q77" s="1"/>
      <c r="R77" s="1"/>
    </row>
    <row r="78" spans="1:18" x14ac:dyDescent="0.25">
      <c r="A78" s="258"/>
      <c r="B78" s="311"/>
      <c r="C78" s="21"/>
      <c r="D78" s="21"/>
      <c r="E78" s="21"/>
      <c r="F78" s="21"/>
      <c r="G78" s="21"/>
      <c r="H78" s="310"/>
      <c r="I78" s="214">
        <v>75</v>
      </c>
      <c r="J78" s="239" t="s">
        <v>439</v>
      </c>
      <c r="K78" s="21">
        <v>1.0049999999999999</v>
      </c>
      <c r="L78" s="21"/>
      <c r="M78" s="21"/>
      <c r="N78" s="21"/>
      <c r="O78" s="1"/>
      <c r="P78" s="1"/>
      <c r="Q78" s="1"/>
      <c r="R78" s="1"/>
    </row>
    <row r="79" spans="1:18" x14ac:dyDescent="0.25">
      <c r="A79" s="258"/>
      <c r="B79" s="311"/>
      <c r="C79" s="21"/>
      <c r="D79" s="21"/>
      <c r="E79" s="21"/>
      <c r="F79" s="21"/>
      <c r="G79" s="21"/>
      <c r="H79" s="310"/>
      <c r="I79" s="214">
        <v>76</v>
      </c>
      <c r="J79" s="239" t="s">
        <v>439</v>
      </c>
      <c r="K79" s="21">
        <v>0.58899999999999997</v>
      </c>
      <c r="L79" s="21"/>
      <c r="M79" s="21"/>
      <c r="N79" s="21"/>
      <c r="O79" s="1"/>
      <c r="P79" s="1"/>
      <c r="Q79" s="1"/>
      <c r="R79" s="1"/>
    </row>
    <row r="80" spans="1:18" x14ac:dyDescent="0.25">
      <c r="A80" s="258"/>
      <c r="B80" s="311"/>
      <c r="C80" s="21"/>
      <c r="D80" s="21"/>
      <c r="E80" s="21"/>
      <c r="F80" s="21"/>
      <c r="G80" s="21"/>
      <c r="H80" s="310"/>
      <c r="I80" s="214">
        <v>77</v>
      </c>
      <c r="J80" s="239" t="s">
        <v>439</v>
      </c>
      <c r="K80" s="21">
        <v>0.71399999999999997</v>
      </c>
      <c r="L80" s="21"/>
      <c r="M80" s="21"/>
      <c r="N80" s="21"/>
      <c r="O80" s="1"/>
      <c r="P80" s="1"/>
      <c r="Q80" s="1"/>
      <c r="R80" s="1"/>
    </row>
    <row r="81" spans="1:18" x14ac:dyDescent="0.25">
      <c r="A81" s="258"/>
      <c r="B81" s="311"/>
      <c r="C81" s="21"/>
      <c r="D81" s="21"/>
      <c r="E81" s="21"/>
      <c r="F81" s="21"/>
      <c r="G81" s="21"/>
      <c r="H81" s="310"/>
      <c r="I81" s="214">
        <v>78</v>
      </c>
      <c r="J81" s="239" t="s">
        <v>440</v>
      </c>
      <c r="K81" s="21">
        <v>1.2589999999999999</v>
      </c>
      <c r="L81" s="21"/>
      <c r="M81" s="21"/>
      <c r="N81" s="21"/>
      <c r="O81" s="1"/>
      <c r="P81" s="1"/>
      <c r="Q81" s="1"/>
      <c r="R81" s="1"/>
    </row>
    <row r="82" spans="1:18" x14ac:dyDescent="0.25">
      <c r="A82" s="258"/>
      <c r="B82" s="311"/>
      <c r="C82" s="21"/>
      <c r="D82" s="21"/>
      <c r="E82" s="21"/>
      <c r="F82" s="21"/>
      <c r="G82" s="21"/>
      <c r="H82" s="310"/>
      <c r="I82" s="214">
        <v>79</v>
      </c>
      <c r="J82" s="239" t="s">
        <v>440</v>
      </c>
      <c r="K82" s="21">
        <v>0.92900000000000005</v>
      </c>
      <c r="L82" s="21"/>
      <c r="M82" s="21"/>
      <c r="N82" s="21"/>
      <c r="O82" s="1"/>
      <c r="P82" s="1"/>
      <c r="Q82" s="1"/>
      <c r="R82" s="1"/>
    </row>
    <row r="83" spans="1:18" x14ac:dyDescent="0.25">
      <c r="A83" s="258"/>
      <c r="B83" s="311"/>
      <c r="C83" s="21"/>
      <c r="D83" s="21"/>
      <c r="E83" s="21"/>
      <c r="F83" s="21"/>
      <c r="G83" s="21"/>
      <c r="H83" s="310"/>
      <c r="I83" s="214">
        <v>80</v>
      </c>
      <c r="J83" s="239" t="s">
        <v>440</v>
      </c>
      <c r="K83" s="21">
        <v>2.5249999999999999</v>
      </c>
      <c r="L83" s="21"/>
      <c r="M83" s="21"/>
      <c r="N83" s="21"/>
      <c r="O83" s="1"/>
      <c r="P83" s="1"/>
      <c r="Q83" s="1"/>
      <c r="R83" s="1"/>
    </row>
    <row r="84" spans="1:18" x14ac:dyDescent="0.25">
      <c r="A84" s="258"/>
      <c r="B84" s="311"/>
      <c r="C84" s="21"/>
      <c r="D84" s="21"/>
      <c r="E84" s="21"/>
      <c r="F84" s="21"/>
      <c r="G84" s="21"/>
      <c r="H84" s="310"/>
      <c r="I84" s="214">
        <v>81</v>
      </c>
      <c r="J84" s="239" t="s">
        <v>440</v>
      </c>
      <c r="K84" s="21">
        <v>0.18</v>
      </c>
      <c r="L84" s="21"/>
      <c r="M84" s="21"/>
      <c r="N84" s="21"/>
      <c r="O84" s="1"/>
      <c r="P84" s="1"/>
      <c r="Q84" s="1"/>
      <c r="R84" s="1"/>
    </row>
    <row r="85" spans="1:18" x14ac:dyDescent="0.25">
      <c r="A85" s="258"/>
      <c r="B85" s="311"/>
      <c r="C85" s="21"/>
      <c r="D85" s="21"/>
      <c r="E85" s="21"/>
      <c r="F85" s="21"/>
      <c r="G85" s="21"/>
      <c r="H85" s="310"/>
      <c r="I85" s="214">
        <v>82</v>
      </c>
      <c r="J85" s="239" t="s">
        <v>441</v>
      </c>
      <c r="K85" s="21">
        <v>0.47199999999999998</v>
      </c>
      <c r="L85" s="21"/>
      <c r="M85" s="21"/>
      <c r="N85" s="21"/>
      <c r="O85" s="1"/>
      <c r="P85" s="1"/>
      <c r="Q85" s="1"/>
      <c r="R85" s="1"/>
    </row>
    <row r="86" spans="1:18" x14ac:dyDescent="0.25">
      <c r="A86" s="258"/>
      <c r="B86" s="311"/>
      <c r="C86" s="21"/>
      <c r="D86" s="21"/>
      <c r="E86" s="21"/>
      <c r="F86" s="21"/>
      <c r="G86" s="21"/>
      <c r="H86" s="310"/>
      <c r="I86" s="214">
        <v>83</v>
      </c>
      <c r="J86" s="239" t="s">
        <v>441</v>
      </c>
      <c r="K86" s="21">
        <v>0.60499999999999998</v>
      </c>
      <c r="L86" s="21"/>
      <c r="M86" s="21"/>
      <c r="N86" s="21"/>
      <c r="O86" s="1"/>
      <c r="P86" s="1"/>
      <c r="Q86" s="1"/>
      <c r="R86" s="1"/>
    </row>
    <row r="87" spans="1:18" x14ac:dyDescent="0.25">
      <c r="A87" s="258"/>
      <c r="B87" s="311"/>
      <c r="C87" s="21"/>
      <c r="D87" s="21"/>
      <c r="E87" s="21"/>
      <c r="F87" s="21"/>
      <c r="G87" s="21"/>
      <c r="H87" s="310"/>
      <c r="I87" s="214">
        <v>84</v>
      </c>
      <c r="J87" s="239" t="s">
        <v>441</v>
      </c>
      <c r="K87" s="21">
        <v>2.5720000000000001</v>
      </c>
      <c r="L87" s="21"/>
      <c r="M87" s="21"/>
      <c r="N87" s="21"/>
      <c r="O87" s="1"/>
      <c r="P87" s="1"/>
      <c r="Q87" s="1"/>
      <c r="R87" s="1"/>
    </row>
    <row r="88" spans="1:18" x14ac:dyDescent="0.25">
      <c r="A88" s="258"/>
      <c r="B88" s="311"/>
      <c r="C88" s="21"/>
      <c r="D88" s="21"/>
      <c r="E88" s="21"/>
      <c r="F88" s="21"/>
      <c r="G88" s="21"/>
      <c r="H88" s="310"/>
      <c r="I88" s="214">
        <v>85</v>
      </c>
      <c r="J88" s="239" t="s">
        <v>442</v>
      </c>
      <c r="K88" s="21">
        <v>1.3029999999999999</v>
      </c>
      <c r="L88" s="21"/>
      <c r="M88" s="21"/>
      <c r="N88" s="21"/>
      <c r="O88" s="1"/>
      <c r="P88" s="1"/>
      <c r="Q88" s="1"/>
      <c r="R88" s="1"/>
    </row>
    <row r="89" spans="1:18" x14ac:dyDescent="0.25">
      <c r="A89" s="258"/>
      <c r="B89" s="311"/>
      <c r="C89" s="21"/>
      <c r="D89" s="21"/>
      <c r="E89" s="21"/>
      <c r="F89" s="21"/>
      <c r="G89" s="21"/>
      <c r="H89" s="310"/>
      <c r="I89" s="214">
        <v>86</v>
      </c>
      <c r="J89" s="239" t="s">
        <v>442</v>
      </c>
      <c r="K89" s="21">
        <v>0.65100000000000002</v>
      </c>
      <c r="L89" s="21"/>
      <c r="M89" s="21"/>
      <c r="N89" s="21"/>
      <c r="O89" s="1"/>
      <c r="P89" s="1"/>
      <c r="Q89" s="1"/>
      <c r="R89" s="1"/>
    </row>
    <row r="90" spans="1:18" x14ac:dyDescent="0.25">
      <c r="A90" s="258"/>
      <c r="B90" s="311"/>
      <c r="C90" s="214">
        <v>17</v>
      </c>
      <c r="D90" s="231" t="s">
        <v>402</v>
      </c>
      <c r="E90" s="216">
        <v>5.58</v>
      </c>
      <c r="F90" s="21"/>
      <c r="G90" s="21"/>
      <c r="H90" s="310"/>
      <c r="I90" s="214">
        <v>87</v>
      </c>
      <c r="J90" s="239" t="s">
        <v>443</v>
      </c>
      <c r="K90" s="21">
        <v>0.99299999999999999</v>
      </c>
      <c r="L90" s="21"/>
      <c r="M90" s="21"/>
      <c r="N90" s="21"/>
      <c r="O90" s="1"/>
      <c r="P90" s="1"/>
      <c r="Q90" s="1"/>
      <c r="R90" s="1"/>
    </row>
    <row r="91" spans="1:18" x14ac:dyDescent="0.25">
      <c r="A91" s="258"/>
      <c r="B91" s="311"/>
      <c r="C91" s="21"/>
      <c r="D91" s="21"/>
      <c r="E91" s="21"/>
      <c r="F91" s="21"/>
      <c r="G91" s="21"/>
      <c r="H91" s="310"/>
      <c r="I91" s="214">
        <v>88</v>
      </c>
      <c r="J91" s="239" t="s">
        <v>444</v>
      </c>
      <c r="K91" s="21">
        <v>1.5620000000000001</v>
      </c>
      <c r="L91" s="21"/>
      <c r="M91" s="21"/>
      <c r="N91" s="21"/>
      <c r="O91" s="1"/>
      <c r="P91" s="1"/>
      <c r="Q91" s="1"/>
      <c r="R91" s="1"/>
    </row>
    <row r="92" spans="1:18" x14ac:dyDescent="0.25">
      <c r="A92" s="258"/>
      <c r="B92" s="311"/>
      <c r="C92" s="21"/>
      <c r="D92" s="21"/>
      <c r="E92" s="21"/>
      <c r="F92" s="21"/>
      <c r="G92" s="21"/>
      <c r="H92" s="310"/>
      <c r="I92" s="214">
        <v>89</v>
      </c>
      <c r="J92" s="239" t="s">
        <v>445</v>
      </c>
      <c r="K92" s="21">
        <v>0.20200000000000001</v>
      </c>
      <c r="L92" s="21"/>
      <c r="M92" s="21"/>
      <c r="N92" s="21"/>
      <c r="O92" s="1"/>
      <c r="P92" s="1"/>
      <c r="Q92" s="1"/>
      <c r="R92" s="1"/>
    </row>
    <row r="93" spans="1:18" x14ac:dyDescent="0.25">
      <c r="A93" s="258"/>
      <c r="B93" s="311"/>
      <c r="C93" s="21"/>
      <c r="D93" s="21"/>
      <c r="E93" s="21"/>
      <c r="F93" s="21"/>
      <c r="G93" s="21"/>
      <c r="H93" s="310"/>
      <c r="I93" s="214">
        <v>90</v>
      </c>
      <c r="J93" s="239" t="s">
        <v>445</v>
      </c>
      <c r="K93" s="21">
        <v>1.3360000000000001</v>
      </c>
      <c r="L93" s="21"/>
      <c r="M93" s="21"/>
      <c r="N93" s="21"/>
      <c r="O93" s="1"/>
      <c r="P93" s="1"/>
      <c r="Q93" s="1"/>
      <c r="R93" s="1"/>
    </row>
    <row r="94" spans="1:18" x14ac:dyDescent="0.25">
      <c r="A94" s="258"/>
      <c r="B94" s="311"/>
      <c r="C94" s="214">
        <v>18</v>
      </c>
      <c r="D94" s="234" t="s">
        <v>408</v>
      </c>
      <c r="E94" s="216">
        <v>4.76</v>
      </c>
      <c r="F94" s="21"/>
      <c r="G94" s="21"/>
      <c r="H94" s="310"/>
      <c r="I94" s="214">
        <v>91</v>
      </c>
      <c r="J94" s="239" t="s">
        <v>446</v>
      </c>
      <c r="K94" s="21">
        <v>0.30399999999999999</v>
      </c>
      <c r="L94" s="21"/>
      <c r="M94" s="21"/>
      <c r="N94" s="21"/>
      <c r="O94" s="1"/>
      <c r="P94" s="1"/>
      <c r="Q94" s="1"/>
      <c r="R94" s="1"/>
    </row>
    <row r="95" spans="1:18" x14ac:dyDescent="0.25">
      <c r="A95" s="258"/>
      <c r="B95" s="311"/>
      <c r="C95" s="21"/>
      <c r="D95" s="21"/>
      <c r="E95" s="21"/>
      <c r="F95" s="21"/>
      <c r="G95" s="21"/>
      <c r="H95" s="310"/>
      <c r="I95" s="214">
        <v>92</v>
      </c>
      <c r="J95" s="239" t="s">
        <v>446</v>
      </c>
      <c r="K95" s="21">
        <v>0.17499999999999999</v>
      </c>
      <c r="L95" s="21"/>
      <c r="M95" s="21"/>
      <c r="N95" s="21"/>
      <c r="O95" s="1"/>
      <c r="P95" s="1"/>
      <c r="Q95" s="1"/>
      <c r="R95" s="1"/>
    </row>
    <row r="96" spans="1:18" x14ac:dyDescent="0.25">
      <c r="A96" s="258"/>
      <c r="B96" s="311"/>
      <c r="C96" s="21"/>
      <c r="D96" s="21"/>
      <c r="E96" s="21"/>
      <c r="F96" s="21"/>
      <c r="G96" s="21"/>
      <c r="H96" s="310"/>
      <c r="I96" s="214">
        <v>93</v>
      </c>
      <c r="J96" s="239" t="s">
        <v>446</v>
      </c>
      <c r="K96" s="21">
        <v>0.50900000000000001</v>
      </c>
      <c r="L96" s="21"/>
      <c r="M96" s="21"/>
      <c r="N96" s="21"/>
      <c r="O96" s="1"/>
      <c r="P96" s="1"/>
      <c r="Q96" s="1"/>
      <c r="R96" s="1"/>
    </row>
    <row r="97" spans="1:18" x14ac:dyDescent="0.25">
      <c r="A97" s="258"/>
      <c r="B97" s="311"/>
      <c r="C97" s="21"/>
      <c r="D97" s="21"/>
      <c r="E97" s="21"/>
      <c r="F97" s="21"/>
      <c r="G97" s="21"/>
      <c r="H97" s="310"/>
      <c r="I97" s="214">
        <v>94</v>
      </c>
      <c r="J97" s="239" t="s">
        <v>446</v>
      </c>
      <c r="K97" s="21">
        <v>0.248</v>
      </c>
      <c r="L97" s="21"/>
      <c r="M97" s="21"/>
      <c r="N97" s="21"/>
      <c r="O97" s="1"/>
      <c r="P97" s="1"/>
      <c r="Q97" s="1"/>
      <c r="R97" s="1"/>
    </row>
    <row r="98" spans="1:18" x14ac:dyDescent="0.25">
      <c r="A98" s="258"/>
      <c r="B98" s="311"/>
      <c r="C98" s="21"/>
      <c r="D98" s="21"/>
      <c r="E98" s="21"/>
      <c r="F98" s="21"/>
      <c r="G98" s="21"/>
      <c r="H98" s="310"/>
      <c r="I98" s="214">
        <v>95</v>
      </c>
      <c r="J98" s="239" t="s">
        <v>447</v>
      </c>
      <c r="K98" s="21">
        <v>0.28399999999999997</v>
      </c>
      <c r="L98" s="21"/>
      <c r="M98" s="21"/>
      <c r="N98" s="21"/>
      <c r="O98" s="1"/>
      <c r="P98" s="1"/>
      <c r="Q98" s="1"/>
      <c r="R98" s="1"/>
    </row>
    <row r="99" spans="1:18" x14ac:dyDescent="0.25">
      <c r="A99" s="258"/>
      <c r="B99" s="311"/>
      <c r="C99" s="21"/>
      <c r="D99" s="21"/>
      <c r="E99" s="21"/>
      <c r="F99" s="21"/>
      <c r="G99" s="21"/>
      <c r="H99" s="310"/>
      <c r="I99" s="214">
        <v>96</v>
      </c>
      <c r="J99" s="239" t="s">
        <v>447</v>
      </c>
      <c r="K99" s="21">
        <v>0.28799999999999998</v>
      </c>
      <c r="L99" s="21"/>
      <c r="M99" s="21"/>
      <c r="N99" s="21"/>
      <c r="O99" s="1"/>
      <c r="P99" s="1"/>
      <c r="Q99" s="1"/>
      <c r="R99" s="1"/>
    </row>
    <row r="100" spans="1:18" x14ac:dyDescent="0.25">
      <c r="A100" s="258"/>
      <c r="B100" s="311"/>
      <c r="C100" s="21"/>
      <c r="D100" s="21"/>
      <c r="E100" s="21"/>
      <c r="F100" s="21"/>
      <c r="G100" s="21"/>
      <c r="H100" s="310"/>
      <c r="I100" s="214">
        <v>97</v>
      </c>
      <c r="J100" s="239" t="s">
        <v>447</v>
      </c>
      <c r="K100" s="21">
        <v>0.7</v>
      </c>
      <c r="L100" s="21"/>
      <c r="M100" s="21"/>
      <c r="N100" s="21"/>
      <c r="O100" s="1"/>
      <c r="P100" s="1"/>
      <c r="Q100" s="1"/>
      <c r="R100" s="1"/>
    </row>
    <row r="101" spans="1:18" x14ac:dyDescent="0.25">
      <c r="A101" s="258"/>
      <c r="B101" s="311"/>
      <c r="C101" s="21"/>
      <c r="D101" s="21"/>
      <c r="E101" s="21"/>
      <c r="F101" s="21"/>
      <c r="G101" s="21"/>
      <c r="H101" s="310"/>
      <c r="I101" s="214">
        <v>98</v>
      </c>
      <c r="J101" s="239" t="s">
        <v>447</v>
      </c>
      <c r="K101" s="21">
        <v>0.85699999999999998</v>
      </c>
      <c r="L101" s="21"/>
      <c r="M101" s="21"/>
      <c r="N101" s="21"/>
      <c r="O101" s="1"/>
      <c r="P101" s="1"/>
      <c r="Q101" s="1"/>
      <c r="R101" s="1"/>
    </row>
    <row r="102" spans="1:18" x14ac:dyDescent="0.25">
      <c r="A102" s="258"/>
      <c r="B102" s="311"/>
      <c r="C102" s="21"/>
      <c r="D102" s="21"/>
      <c r="E102" s="21"/>
      <c r="F102" s="21"/>
      <c r="G102" s="21"/>
      <c r="H102" s="310"/>
      <c r="I102" s="214">
        <v>99</v>
      </c>
      <c r="J102" s="239" t="s">
        <v>447</v>
      </c>
      <c r="K102" s="21">
        <v>2.427</v>
      </c>
      <c r="L102" s="21"/>
      <c r="M102" s="21"/>
      <c r="N102" s="21"/>
      <c r="O102" s="1"/>
      <c r="P102" s="1"/>
      <c r="Q102" s="1"/>
      <c r="R102" s="1"/>
    </row>
    <row r="103" spans="1:18" x14ac:dyDescent="0.25">
      <c r="A103" s="258"/>
      <c r="B103" s="311"/>
      <c r="C103" s="21"/>
      <c r="D103" s="21"/>
      <c r="E103" s="21"/>
      <c r="F103" s="21"/>
      <c r="G103" s="21"/>
      <c r="H103" s="310"/>
      <c r="I103" s="214">
        <v>100</v>
      </c>
      <c r="J103" s="239" t="s">
        <v>448</v>
      </c>
      <c r="K103" s="21">
        <v>0.32700000000000001</v>
      </c>
      <c r="L103" s="21"/>
      <c r="M103" s="21"/>
      <c r="N103" s="21"/>
      <c r="O103" s="1"/>
      <c r="P103" s="1"/>
      <c r="Q103" s="1"/>
      <c r="R103" s="1"/>
    </row>
    <row r="104" spans="1:18" x14ac:dyDescent="0.25">
      <c r="A104" s="258"/>
      <c r="B104" s="311"/>
      <c r="C104" s="21"/>
      <c r="D104" s="21"/>
      <c r="E104" s="21"/>
      <c r="F104" s="21"/>
      <c r="G104" s="21"/>
      <c r="H104" s="310"/>
      <c r="I104" s="214">
        <v>101</v>
      </c>
      <c r="J104" s="239" t="s">
        <v>448</v>
      </c>
      <c r="K104" s="21">
        <v>1.8109999999999999</v>
      </c>
      <c r="L104" s="21"/>
      <c r="M104" s="21"/>
      <c r="N104" s="21"/>
      <c r="O104" s="1"/>
      <c r="P104" s="1"/>
      <c r="Q104" s="1"/>
      <c r="R104" s="1"/>
    </row>
    <row r="105" spans="1:18" x14ac:dyDescent="0.25">
      <c r="A105" s="258"/>
      <c r="B105" s="311"/>
      <c r="C105" s="21"/>
      <c r="D105" s="21"/>
      <c r="E105" s="21"/>
      <c r="F105" s="21"/>
      <c r="G105" s="21"/>
      <c r="H105" s="310"/>
      <c r="I105" s="214">
        <v>102</v>
      </c>
      <c r="J105" s="239" t="s">
        <v>448</v>
      </c>
      <c r="K105" s="21">
        <v>0.875</v>
      </c>
      <c r="L105" s="21"/>
      <c r="M105" s="21"/>
      <c r="N105" s="21"/>
      <c r="O105" s="1"/>
      <c r="P105" s="1"/>
      <c r="Q105" s="1"/>
      <c r="R105" s="1"/>
    </row>
    <row r="106" spans="1:18" x14ac:dyDescent="0.25">
      <c r="A106" s="258"/>
      <c r="B106" s="311"/>
      <c r="C106" s="21"/>
      <c r="D106" s="21"/>
      <c r="E106" s="21"/>
      <c r="F106" s="21"/>
      <c r="G106" s="21"/>
      <c r="H106" s="310"/>
      <c r="I106" s="214">
        <v>103</v>
      </c>
      <c r="J106" s="239" t="s">
        <v>448</v>
      </c>
      <c r="K106" s="21">
        <v>1.7030000000000001</v>
      </c>
      <c r="L106" s="21"/>
      <c r="M106" s="21"/>
      <c r="N106" s="21"/>
      <c r="O106" s="1"/>
      <c r="P106" s="1"/>
      <c r="Q106" s="1"/>
      <c r="R106" s="1"/>
    </row>
    <row r="107" spans="1:18" x14ac:dyDescent="0.25">
      <c r="A107" s="258"/>
      <c r="B107" s="311"/>
      <c r="C107" s="21"/>
      <c r="D107" s="21"/>
      <c r="E107" s="21"/>
      <c r="F107" s="21"/>
      <c r="G107" s="21"/>
      <c r="H107" s="310"/>
      <c r="I107" s="214">
        <v>104</v>
      </c>
      <c r="J107" s="239" t="s">
        <v>448</v>
      </c>
      <c r="K107" s="21">
        <v>0.89100000000000001</v>
      </c>
      <c r="L107" s="21"/>
      <c r="M107" s="21"/>
      <c r="N107" s="21"/>
      <c r="O107" s="1"/>
      <c r="P107" s="1"/>
      <c r="Q107" s="1"/>
      <c r="R107" s="1"/>
    </row>
    <row r="108" spans="1:18" x14ac:dyDescent="0.25">
      <c r="A108" s="258"/>
      <c r="B108" s="311"/>
      <c r="C108" s="21"/>
      <c r="D108" s="21"/>
      <c r="E108" s="21"/>
      <c r="F108" s="21"/>
      <c r="G108" s="21"/>
      <c r="H108" s="310"/>
      <c r="I108" s="214">
        <v>105</v>
      </c>
      <c r="J108" s="239" t="s">
        <v>448</v>
      </c>
      <c r="K108" s="21">
        <v>2.258</v>
      </c>
      <c r="L108" s="21"/>
      <c r="M108" s="21"/>
      <c r="N108" s="21"/>
      <c r="O108" s="1"/>
      <c r="P108" s="1"/>
      <c r="Q108" s="1"/>
      <c r="R108" s="1"/>
    </row>
    <row r="109" spans="1:18" x14ac:dyDescent="0.25">
      <c r="A109" s="258"/>
      <c r="B109" s="311"/>
      <c r="C109" s="21"/>
      <c r="D109" s="21"/>
      <c r="E109" s="21"/>
      <c r="F109" s="21"/>
      <c r="G109" s="21"/>
      <c r="H109" s="310"/>
      <c r="I109" s="214">
        <v>106</v>
      </c>
      <c r="J109" s="239" t="s">
        <v>449</v>
      </c>
      <c r="K109" s="21">
        <v>0.75900000000000001</v>
      </c>
      <c r="L109" s="21"/>
      <c r="M109" s="21"/>
      <c r="N109" s="21"/>
      <c r="O109" s="1"/>
      <c r="P109" s="1"/>
      <c r="Q109" s="1"/>
      <c r="R109" s="1"/>
    </row>
    <row r="110" spans="1:18" x14ac:dyDescent="0.25">
      <c r="A110" s="258"/>
      <c r="B110" s="311"/>
      <c r="C110" s="21"/>
      <c r="D110" s="21"/>
      <c r="E110" s="21"/>
      <c r="F110" s="21"/>
      <c r="G110" s="21"/>
      <c r="H110" s="310"/>
      <c r="I110" s="214">
        <v>107</v>
      </c>
      <c r="J110" s="239" t="s">
        <v>449</v>
      </c>
      <c r="K110" s="21">
        <v>1.194</v>
      </c>
      <c r="L110" s="21"/>
      <c r="M110" s="21"/>
      <c r="N110" s="21"/>
      <c r="O110" s="1"/>
      <c r="P110" s="1"/>
      <c r="Q110" s="1"/>
      <c r="R110" s="1"/>
    </row>
    <row r="111" spans="1:18" x14ac:dyDescent="0.25">
      <c r="A111" s="258"/>
      <c r="B111" s="311"/>
      <c r="C111" s="21"/>
      <c r="D111" s="21"/>
      <c r="E111" s="21"/>
      <c r="F111" s="21"/>
      <c r="G111" s="21"/>
      <c r="H111" s="310"/>
      <c r="I111" s="214">
        <v>108</v>
      </c>
      <c r="J111" s="239" t="s">
        <v>449</v>
      </c>
      <c r="K111" s="21">
        <v>1.6240000000000001</v>
      </c>
      <c r="L111" s="21"/>
      <c r="M111" s="21"/>
      <c r="N111" s="21"/>
      <c r="O111" s="1"/>
      <c r="P111" s="1"/>
      <c r="Q111" s="1"/>
      <c r="R111" s="1"/>
    </row>
    <row r="112" spans="1:18" x14ac:dyDescent="0.25">
      <c r="A112" s="258"/>
      <c r="B112" s="311"/>
      <c r="C112" s="21"/>
      <c r="D112" s="21"/>
      <c r="E112" s="21"/>
      <c r="F112" s="21"/>
      <c r="G112" s="21"/>
      <c r="H112" s="310"/>
      <c r="I112" s="214">
        <v>109</v>
      </c>
      <c r="J112" s="239" t="s">
        <v>450</v>
      </c>
      <c r="K112" s="21">
        <v>0.35</v>
      </c>
      <c r="L112" s="21"/>
      <c r="M112" s="21"/>
      <c r="N112" s="21"/>
      <c r="O112" s="1"/>
      <c r="P112" s="1"/>
      <c r="Q112" s="1"/>
      <c r="R112" s="1"/>
    </row>
    <row r="113" spans="1:18" x14ac:dyDescent="0.25">
      <c r="A113" s="258"/>
      <c r="B113" s="311"/>
      <c r="C113" s="21"/>
      <c r="D113" s="21"/>
      <c r="E113" s="21"/>
      <c r="F113" s="21"/>
      <c r="G113" s="21"/>
      <c r="H113" s="310"/>
      <c r="I113" s="214">
        <v>110</v>
      </c>
      <c r="J113" s="239" t="s">
        <v>451</v>
      </c>
      <c r="K113" s="21">
        <v>0.42599999999999999</v>
      </c>
      <c r="L113" s="21"/>
      <c r="M113" s="21"/>
      <c r="N113" s="21"/>
      <c r="O113" s="1"/>
      <c r="P113" s="1"/>
      <c r="Q113" s="1"/>
      <c r="R113" s="1"/>
    </row>
    <row r="114" spans="1:18" x14ac:dyDescent="0.25">
      <c r="A114" s="258"/>
      <c r="B114" s="311"/>
      <c r="C114" s="21"/>
      <c r="D114" s="21"/>
      <c r="E114" s="21"/>
      <c r="F114" s="21"/>
      <c r="G114" s="21"/>
      <c r="H114" s="310"/>
      <c r="I114" s="214">
        <v>111</v>
      </c>
      <c r="J114" s="239" t="s">
        <v>451</v>
      </c>
      <c r="K114" s="21">
        <v>4.1000000000000002E-2</v>
      </c>
      <c r="L114" s="21"/>
      <c r="M114" s="21"/>
      <c r="N114" s="21"/>
      <c r="O114" s="1"/>
      <c r="P114" s="1"/>
      <c r="Q114" s="1"/>
      <c r="R114" s="1"/>
    </row>
    <row r="115" spans="1:18" x14ac:dyDescent="0.25">
      <c r="A115" s="258"/>
      <c r="B115" s="311"/>
      <c r="C115" s="21"/>
      <c r="D115" s="21"/>
      <c r="E115" s="21"/>
      <c r="F115" s="21"/>
      <c r="G115" s="21"/>
      <c r="H115" s="310"/>
      <c r="I115" s="214">
        <v>112</v>
      </c>
      <c r="J115" s="239" t="s">
        <v>451</v>
      </c>
      <c r="K115" s="21">
        <v>0.39900000000000002</v>
      </c>
      <c r="L115" s="21"/>
      <c r="M115" s="21"/>
      <c r="N115" s="21"/>
      <c r="O115" s="1"/>
      <c r="P115" s="1"/>
      <c r="Q115" s="1"/>
      <c r="R115" s="1"/>
    </row>
    <row r="116" spans="1:18" x14ac:dyDescent="0.25">
      <c r="A116" s="258"/>
      <c r="B116" s="311"/>
      <c r="C116" s="21"/>
      <c r="D116" s="21"/>
      <c r="E116" s="21"/>
      <c r="F116" s="21"/>
      <c r="G116" s="21"/>
      <c r="H116" s="310"/>
      <c r="I116" s="214">
        <v>113</v>
      </c>
      <c r="J116" s="239" t="s">
        <v>452</v>
      </c>
      <c r="K116" s="21">
        <v>0.19800000000000001</v>
      </c>
      <c r="L116" s="21"/>
      <c r="M116" s="21"/>
      <c r="N116" s="21"/>
      <c r="O116" s="1"/>
      <c r="P116" s="1"/>
      <c r="Q116" s="1"/>
      <c r="R116" s="1"/>
    </row>
    <row r="117" spans="1:18" x14ac:dyDescent="0.25">
      <c r="A117" s="258"/>
      <c r="B117" s="311"/>
      <c r="C117" s="21"/>
      <c r="D117" s="21"/>
      <c r="E117" s="21"/>
      <c r="F117" s="21"/>
      <c r="G117" s="21"/>
      <c r="H117" s="310"/>
      <c r="I117" s="214">
        <v>114</v>
      </c>
      <c r="J117" s="239" t="s">
        <v>452</v>
      </c>
      <c r="K117" s="21">
        <v>0.23300000000000001</v>
      </c>
      <c r="L117" s="21"/>
      <c r="M117" s="21"/>
      <c r="N117" s="21"/>
      <c r="O117" s="1"/>
      <c r="P117" s="1"/>
      <c r="Q117" s="1"/>
      <c r="R117" s="1"/>
    </row>
    <row r="118" spans="1:18" x14ac:dyDescent="0.25">
      <c r="A118" s="258"/>
      <c r="B118" s="311"/>
      <c r="C118" s="21"/>
      <c r="D118" s="21"/>
      <c r="E118" s="21"/>
      <c r="F118" s="21"/>
      <c r="G118" s="21"/>
      <c r="H118" s="310"/>
      <c r="I118" s="214">
        <v>115</v>
      </c>
      <c r="J118" s="239" t="s">
        <v>453</v>
      </c>
      <c r="K118" s="21">
        <v>0.17599999999999999</v>
      </c>
      <c r="L118" s="21"/>
      <c r="M118" s="21"/>
      <c r="N118" s="21"/>
      <c r="O118" s="1"/>
      <c r="P118" s="1"/>
      <c r="Q118" s="1"/>
      <c r="R118" s="1"/>
    </row>
    <row r="119" spans="1:18" x14ac:dyDescent="0.25">
      <c r="A119" s="258"/>
      <c r="B119" s="311"/>
      <c r="C119" s="21"/>
      <c r="D119" s="21"/>
      <c r="E119" s="21"/>
      <c r="F119" s="21"/>
      <c r="G119" s="21"/>
      <c r="H119" s="310"/>
      <c r="I119" s="214">
        <v>116</v>
      </c>
      <c r="J119" s="239" t="s">
        <v>389</v>
      </c>
      <c r="K119" s="21">
        <v>8.5999999999999993E-2</v>
      </c>
      <c r="L119" s="21"/>
      <c r="M119" s="21"/>
      <c r="N119" s="21"/>
      <c r="O119" s="1"/>
      <c r="P119" s="1"/>
      <c r="Q119" s="1"/>
      <c r="R119" s="1"/>
    </row>
    <row r="120" spans="1:18" x14ac:dyDescent="0.25">
      <c r="A120" s="258"/>
      <c r="B120" s="311"/>
      <c r="C120" s="21"/>
      <c r="D120" s="21"/>
      <c r="E120" s="21"/>
      <c r="F120" s="21"/>
      <c r="G120" s="21"/>
      <c r="H120" s="310"/>
      <c r="I120" s="214">
        <v>117</v>
      </c>
      <c r="J120" s="239" t="s">
        <v>454</v>
      </c>
      <c r="K120" s="21">
        <v>2.1000000000000001E-2</v>
      </c>
      <c r="L120" s="21"/>
      <c r="M120" s="21"/>
      <c r="N120" s="21"/>
      <c r="O120" s="1"/>
      <c r="P120" s="1"/>
      <c r="Q120" s="1"/>
      <c r="R120" s="1"/>
    </row>
    <row r="121" spans="1:18" x14ac:dyDescent="0.25">
      <c r="A121" s="258"/>
      <c r="B121" s="311"/>
      <c r="C121" s="214">
        <v>19</v>
      </c>
      <c r="D121" s="231" t="s">
        <v>403</v>
      </c>
      <c r="E121" s="216">
        <v>1.5189999999999999</v>
      </c>
      <c r="F121" s="21"/>
      <c r="G121" s="21"/>
      <c r="H121" s="310"/>
      <c r="I121" s="214">
        <v>118</v>
      </c>
      <c r="J121" s="239" t="s">
        <v>455</v>
      </c>
      <c r="K121" s="21">
        <v>0.28899999999999998</v>
      </c>
      <c r="L121" s="21"/>
      <c r="M121" s="21"/>
      <c r="N121" s="21"/>
      <c r="O121" s="1"/>
      <c r="P121" s="1"/>
      <c r="Q121" s="1"/>
      <c r="R121" s="1"/>
    </row>
    <row r="122" spans="1:18" x14ac:dyDescent="0.25">
      <c r="A122" s="258"/>
      <c r="B122" s="311"/>
      <c r="C122" s="21"/>
      <c r="D122" s="21"/>
      <c r="E122" s="21"/>
      <c r="F122" s="21"/>
      <c r="G122" s="21"/>
      <c r="H122" s="310"/>
      <c r="I122" s="214">
        <v>119</v>
      </c>
      <c r="J122" s="239" t="s">
        <v>455</v>
      </c>
      <c r="K122" s="21">
        <v>4.9000000000000002E-2</v>
      </c>
      <c r="L122" s="21"/>
      <c r="M122" s="21"/>
      <c r="N122" s="21"/>
      <c r="O122" s="1"/>
      <c r="P122" s="1"/>
      <c r="Q122" s="1"/>
      <c r="R122" s="1"/>
    </row>
    <row r="123" spans="1:18" x14ac:dyDescent="0.25">
      <c r="A123" s="258"/>
      <c r="B123" s="311"/>
      <c r="C123" s="21"/>
      <c r="D123" s="21"/>
      <c r="E123" s="21"/>
      <c r="F123" s="21"/>
      <c r="G123" s="21"/>
      <c r="H123" s="310"/>
      <c r="I123" s="214">
        <v>120</v>
      </c>
      <c r="J123" s="239" t="s">
        <v>455</v>
      </c>
      <c r="K123" s="21">
        <v>0.83299999999999996</v>
      </c>
      <c r="L123" s="21"/>
      <c r="M123" s="21"/>
      <c r="N123" s="21"/>
      <c r="O123" s="1"/>
      <c r="P123" s="1"/>
      <c r="Q123" s="1"/>
      <c r="R123" s="1"/>
    </row>
    <row r="124" spans="1:18" x14ac:dyDescent="0.25">
      <c r="A124" s="258"/>
      <c r="B124" s="311"/>
      <c r="C124" s="21"/>
      <c r="D124" s="21"/>
      <c r="E124" s="21"/>
      <c r="F124" s="21"/>
      <c r="G124" s="21"/>
      <c r="H124" s="310"/>
      <c r="I124" s="214">
        <v>121</v>
      </c>
      <c r="J124" s="239" t="s">
        <v>455</v>
      </c>
      <c r="K124" s="21">
        <v>2.1999999999999999E-2</v>
      </c>
      <c r="L124" s="21"/>
      <c r="M124" s="21"/>
      <c r="N124" s="21"/>
      <c r="O124" s="1"/>
      <c r="P124" s="1"/>
      <c r="Q124" s="1"/>
      <c r="R124" s="1"/>
    </row>
    <row r="125" spans="1:18" x14ac:dyDescent="0.25">
      <c r="A125" s="258"/>
      <c r="B125" s="311"/>
      <c r="C125" s="21"/>
      <c r="D125" s="21"/>
      <c r="E125" s="21"/>
      <c r="F125" s="21"/>
      <c r="G125" s="21"/>
      <c r="H125" s="310"/>
      <c r="I125" s="214">
        <v>122</v>
      </c>
      <c r="J125" s="239" t="s">
        <v>455</v>
      </c>
      <c r="K125" s="21">
        <v>0.32600000000000001</v>
      </c>
      <c r="L125" s="21"/>
      <c r="M125" s="21"/>
      <c r="N125" s="21"/>
      <c r="O125" s="1"/>
      <c r="P125" s="1"/>
      <c r="Q125" s="1"/>
      <c r="R125" s="1"/>
    </row>
    <row r="126" spans="1:18" x14ac:dyDescent="0.25">
      <c r="A126" s="258"/>
      <c r="B126" s="311"/>
      <c r="C126" s="214">
        <v>20</v>
      </c>
      <c r="D126" s="231" t="s">
        <v>404</v>
      </c>
      <c r="E126" s="216">
        <v>8.0400000000000009</v>
      </c>
      <c r="F126" s="21"/>
      <c r="G126" s="21"/>
      <c r="H126" s="310"/>
      <c r="I126" s="214">
        <v>123</v>
      </c>
      <c r="J126" s="239" t="s">
        <v>404</v>
      </c>
      <c r="K126" s="21">
        <v>0.19900000000000001</v>
      </c>
      <c r="L126" s="21"/>
      <c r="M126" s="21"/>
      <c r="N126" s="21"/>
      <c r="O126" s="1"/>
      <c r="P126" s="1"/>
      <c r="Q126" s="1"/>
      <c r="R126" s="1"/>
    </row>
    <row r="127" spans="1:18" x14ac:dyDescent="0.25">
      <c r="A127" s="258"/>
      <c r="B127" s="311"/>
      <c r="C127" s="21"/>
      <c r="D127" s="21"/>
      <c r="E127" s="21"/>
      <c r="F127" s="21"/>
      <c r="G127" s="21"/>
      <c r="H127" s="310"/>
      <c r="I127" s="214">
        <v>124</v>
      </c>
      <c r="J127" s="239" t="s">
        <v>404</v>
      </c>
      <c r="K127" s="21">
        <v>2.3140000000000001</v>
      </c>
      <c r="L127" s="21"/>
      <c r="M127" s="21"/>
      <c r="N127" s="21"/>
      <c r="O127" s="1"/>
      <c r="P127" s="1"/>
      <c r="Q127" s="1"/>
      <c r="R127" s="1"/>
    </row>
    <row r="128" spans="1:18" x14ac:dyDescent="0.25">
      <c r="A128" s="258"/>
      <c r="B128" s="311"/>
      <c r="C128" s="21"/>
      <c r="D128" s="21"/>
      <c r="E128" s="21"/>
      <c r="F128" s="21"/>
      <c r="G128" s="21"/>
      <c r="H128" s="310"/>
      <c r="I128" s="214">
        <v>125</v>
      </c>
      <c r="J128" s="239" t="s">
        <v>404</v>
      </c>
      <c r="K128" s="21">
        <v>1.425</v>
      </c>
      <c r="L128" s="21"/>
      <c r="M128" s="21"/>
      <c r="N128" s="21"/>
      <c r="O128" s="1"/>
      <c r="P128" s="1"/>
      <c r="Q128" s="1"/>
      <c r="R128" s="1"/>
    </row>
    <row r="129" spans="1:18" x14ac:dyDescent="0.25">
      <c r="A129" s="258"/>
      <c r="B129" s="311"/>
      <c r="C129" s="21"/>
      <c r="D129" s="21"/>
      <c r="E129" s="21"/>
      <c r="F129" s="21"/>
      <c r="G129" s="21"/>
      <c r="H129" s="310"/>
      <c r="I129" s="214">
        <v>126</v>
      </c>
      <c r="J129" s="239" t="s">
        <v>404</v>
      </c>
      <c r="K129" s="21">
        <v>0.11899999999999999</v>
      </c>
      <c r="L129" s="21"/>
      <c r="M129" s="21"/>
      <c r="N129" s="21"/>
      <c r="O129" s="1"/>
      <c r="P129" s="1"/>
      <c r="Q129" s="1"/>
      <c r="R129" s="1"/>
    </row>
    <row r="130" spans="1:18" x14ac:dyDescent="0.25">
      <c r="A130" s="258"/>
      <c r="B130" s="311"/>
      <c r="C130" s="21"/>
      <c r="D130" s="21"/>
      <c r="E130" s="21"/>
      <c r="F130" s="21"/>
      <c r="G130" s="21"/>
      <c r="H130" s="310"/>
      <c r="I130" s="214">
        <v>127</v>
      </c>
      <c r="J130" s="239" t="s">
        <v>404</v>
      </c>
      <c r="K130" s="21">
        <v>0.48899999999999999</v>
      </c>
      <c r="L130" s="21"/>
      <c r="M130" s="21"/>
      <c r="N130" s="21"/>
      <c r="O130" s="1"/>
      <c r="P130" s="1"/>
      <c r="Q130" s="1"/>
      <c r="R130" s="1"/>
    </row>
    <row r="131" spans="1:18" x14ac:dyDescent="0.25">
      <c r="A131" s="258"/>
      <c r="B131" s="311"/>
      <c r="C131" s="21"/>
      <c r="D131" s="21"/>
      <c r="E131" s="21"/>
      <c r="F131" s="21"/>
      <c r="G131" s="21"/>
      <c r="H131" s="310"/>
      <c r="I131" s="214">
        <v>128</v>
      </c>
      <c r="J131" s="239" t="s">
        <v>404</v>
      </c>
      <c r="K131" s="21">
        <v>0.89</v>
      </c>
      <c r="L131" s="21"/>
      <c r="M131" s="21"/>
      <c r="N131" s="21"/>
      <c r="O131" s="1"/>
      <c r="P131" s="1"/>
      <c r="Q131" s="1"/>
      <c r="R131" s="1"/>
    </row>
    <row r="132" spans="1:18" x14ac:dyDescent="0.25">
      <c r="A132" s="258"/>
      <c r="B132" s="311"/>
      <c r="C132" s="21"/>
      <c r="D132" s="21"/>
      <c r="E132" s="21"/>
      <c r="F132" s="21"/>
      <c r="G132" s="21"/>
      <c r="H132" s="310"/>
      <c r="I132" s="214">
        <v>129</v>
      </c>
      <c r="J132" s="239" t="s">
        <v>404</v>
      </c>
      <c r="K132" s="21">
        <v>0.435</v>
      </c>
      <c r="L132" s="21"/>
      <c r="M132" s="21"/>
      <c r="N132" s="21"/>
      <c r="O132" s="1"/>
      <c r="P132" s="1"/>
      <c r="Q132" s="1"/>
      <c r="R132" s="1"/>
    </row>
    <row r="133" spans="1:18" x14ac:dyDescent="0.25">
      <c r="A133" s="258"/>
      <c r="B133" s="311"/>
      <c r="C133" s="21"/>
      <c r="D133" s="21"/>
      <c r="E133" s="21"/>
      <c r="F133" s="21"/>
      <c r="G133" s="21"/>
      <c r="H133" s="310"/>
      <c r="I133" s="214">
        <v>130</v>
      </c>
      <c r="J133" s="239" t="s">
        <v>404</v>
      </c>
      <c r="K133" s="21">
        <v>2.1579999999999999</v>
      </c>
      <c r="L133" s="21"/>
      <c r="M133" s="21"/>
      <c r="N133" s="21"/>
      <c r="O133" s="1"/>
      <c r="P133" s="1"/>
      <c r="Q133" s="1"/>
      <c r="R133" s="1"/>
    </row>
    <row r="134" spans="1:18" x14ac:dyDescent="0.25">
      <c r="A134" s="258"/>
      <c r="B134" s="311"/>
      <c r="C134" s="21"/>
      <c r="D134" s="21"/>
      <c r="E134" s="21"/>
      <c r="F134" s="21"/>
      <c r="G134" s="21"/>
      <c r="H134" s="310"/>
      <c r="I134" s="214">
        <v>131</v>
      </c>
      <c r="J134" s="239" t="s">
        <v>456</v>
      </c>
      <c r="K134" s="21">
        <v>1.2869999999999999</v>
      </c>
      <c r="L134" s="21"/>
      <c r="M134" s="21"/>
      <c r="N134" s="21"/>
      <c r="O134" s="1"/>
      <c r="P134" s="1"/>
      <c r="Q134" s="1"/>
      <c r="R134" s="1"/>
    </row>
    <row r="135" spans="1:18" x14ac:dyDescent="0.25">
      <c r="A135" s="258"/>
      <c r="B135" s="311"/>
      <c r="C135" s="21"/>
      <c r="D135" s="21"/>
      <c r="E135" s="21"/>
      <c r="F135" s="21"/>
      <c r="G135" s="21"/>
      <c r="H135" s="310"/>
      <c r="I135" s="214">
        <v>132</v>
      </c>
      <c r="J135" s="239" t="s">
        <v>456</v>
      </c>
      <c r="K135" s="21">
        <v>0.91200000000000003</v>
      </c>
      <c r="L135" s="21"/>
      <c r="M135" s="21"/>
      <c r="N135" s="21"/>
      <c r="O135" s="1"/>
      <c r="P135" s="1"/>
      <c r="Q135" s="1"/>
      <c r="R135" s="1"/>
    </row>
    <row r="136" spans="1:18" x14ac:dyDescent="0.25">
      <c r="A136" s="258"/>
      <c r="B136" s="311"/>
      <c r="C136" s="21"/>
      <c r="D136" s="21"/>
      <c r="E136" s="21"/>
      <c r="F136" s="21"/>
      <c r="G136" s="21"/>
      <c r="H136" s="310"/>
      <c r="I136" s="214">
        <v>133</v>
      </c>
      <c r="J136" s="239" t="s">
        <v>456</v>
      </c>
      <c r="K136" s="21">
        <v>1.153</v>
      </c>
      <c r="L136" s="21"/>
      <c r="M136" s="21"/>
      <c r="N136" s="21"/>
      <c r="O136" s="1"/>
      <c r="P136" s="1"/>
      <c r="Q136" s="1"/>
      <c r="R136" s="1"/>
    </row>
    <row r="137" spans="1:18" x14ac:dyDescent="0.25">
      <c r="A137" s="258"/>
      <c r="B137" s="311"/>
      <c r="C137" s="21"/>
      <c r="D137" s="21"/>
      <c r="E137" s="21"/>
      <c r="F137" s="21"/>
      <c r="G137" s="21"/>
      <c r="H137" s="310"/>
      <c r="I137" s="214">
        <v>134</v>
      </c>
      <c r="J137" s="239" t="s">
        <v>456</v>
      </c>
      <c r="K137" s="21">
        <v>0.78500000000000003</v>
      </c>
      <c r="L137" s="21"/>
      <c r="M137" s="21"/>
      <c r="N137" s="21"/>
      <c r="O137" s="1"/>
      <c r="P137" s="1"/>
      <c r="Q137" s="1"/>
      <c r="R137" s="1"/>
    </row>
    <row r="138" spans="1:18" x14ac:dyDescent="0.25">
      <c r="A138" s="258"/>
      <c r="B138" s="311"/>
      <c r="C138" s="21"/>
      <c r="D138" s="21"/>
      <c r="E138" s="21"/>
      <c r="F138" s="21"/>
      <c r="G138" s="21"/>
      <c r="H138" s="310"/>
      <c r="I138" s="214">
        <v>135</v>
      </c>
      <c r="J138" s="239" t="s">
        <v>456</v>
      </c>
      <c r="K138" s="21">
        <v>1.256</v>
      </c>
      <c r="L138" s="21"/>
      <c r="M138" s="21"/>
      <c r="N138" s="21"/>
      <c r="O138" s="1"/>
      <c r="P138" s="1"/>
      <c r="Q138" s="1"/>
      <c r="R138" s="1"/>
    </row>
    <row r="139" spans="1:18" x14ac:dyDescent="0.25">
      <c r="A139" s="258"/>
      <c r="B139" s="311"/>
      <c r="C139" s="21"/>
      <c r="D139" s="21"/>
      <c r="E139" s="21"/>
      <c r="F139" s="21"/>
      <c r="G139" s="21"/>
      <c r="H139" s="310"/>
      <c r="I139" s="214">
        <v>136</v>
      </c>
      <c r="J139" s="239" t="s">
        <v>456</v>
      </c>
      <c r="K139" s="21">
        <v>0.69899999999999995</v>
      </c>
      <c r="L139" s="21"/>
      <c r="M139" s="21"/>
      <c r="N139" s="21"/>
      <c r="O139" s="1"/>
      <c r="P139" s="1"/>
      <c r="Q139" s="1"/>
      <c r="R139" s="1"/>
    </row>
    <row r="140" spans="1:18" x14ac:dyDescent="0.25">
      <c r="A140" s="258"/>
      <c r="B140" s="311"/>
      <c r="C140" s="21"/>
      <c r="D140" s="21"/>
      <c r="E140" s="21"/>
      <c r="F140" s="21"/>
      <c r="G140" s="21"/>
      <c r="H140" s="310"/>
      <c r="I140" s="214">
        <v>137</v>
      </c>
      <c r="J140" s="239" t="s">
        <v>457</v>
      </c>
      <c r="K140" s="21">
        <v>1.395</v>
      </c>
      <c r="L140" s="21"/>
      <c r="M140" s="21"/>
      <c r="N140" s="21"/>
      <c r="O140" s="1"/>
      <c r="P140" s="1"/>
      <c r="Q140" s="1"/>
      <c r="R140" s="1"/>
    </row>
    <row r="141" spans="1:18" x14ac:dyDescent="0.25">
      <c r="A141" s="258"/>
      <c r="B141" s="311"/>
      <c r="C141" s="21"/>
      <c r="D141" s="21"/>
      <c r="E141" s="21"/>
      <c r="F141" s="21"/>
      <c r="G141" s="21"/>
      <c r="H141" s="310"/>
      <c r="I141" s="214">
        <v>138</v>
      </c>
      <c r="J141" s="239" t="s">
        <v>457</v>
      </c>
      <c r="K141" s="21">
        <v>0.95</v>
      </c>
      <c r="L141" s="21"/>
      <c r="M141" s="21"/>
      <c r="N141" s="21"/>
      <c r="O141" s="1"/>
      <c r="P141" s="1"/>
      <c r="Q141" s="1"/>
      <c r="R141" s="1"/>
    </row>
    <row r="142" spans="1:18" x14ac:dyDescent="0.25">
      <c r="A142" s="258"/>
      <c r="B142" s="311"/>
      <c r="C142" s="21"/>
      <c r="D142" s="21"/>
      <c r="E142" s="21"/>
      <c r="F142" s="21"/>
      <c r="G142" s="21"/>
      <c r="H142" s="310"/>
      <c r="I142" s="214">
        <v>139</v>
      </c>
      <c r="J142" s="239" t="s">
        <v>457</v>
      </c>
      <c r="K142" s="21">
        <v>1.1890000000000001</v>
      </c>
      <c r="L142" s="21"/>
      <c r="M142" s="21"/>
      <c r="N142" s="21"/>
      <c r="O142" s="1"/>
      <c r="P142" s="1"/>
      <c r="Q142" s="1"/>
      <c r="R142" s="1"/>
    </row>
    <row r="143" spans="1:18" x14ac:dyDescent="0.25">
      <c r="A143" s="258"/>
      <c r="B143" s="311"/>
      <c r="C143" s="21"/>
      <c r="D143" s="21"/>
      <c r="E143" s="21"/>
      <c r="F143" s="21"/>
      <c r="G143" s="21"/>
      <c r="H143" s="310"/>
      <c r="I143" s="214">
        <v>140</v>
      </c>
      <c r="J143" s="239" t="s">
        <v>458</v>
      </c>
      <c r="K143" s="21">
        <v>0.94099999999999995</v>
      </c>
      <c r="L143" s="21"/>
      <c r="M143" s="21"/>
      <c r="N143" s="21"/>
      <c r="O143" s="1"/>
      <c r="P143" s="1"/>
      <c r="Q143" s="1"/>
      <c r="R143" s="1"/>
    </row>
    <row r="144" spans="1:18" x14ac:dyDescent="0.25">
      <c r="A144" s="258"/>
      <c r="B144" s="311"/>
      <c r="C144" s="21"/>
      <c r="D144" s="21"/>
      <c r="E144" s="21"/>
      <c r="F144" s="21"/>
      <c r="G144" s="21"/>
      <c r="H144" s="310"/>
      <c r="I144" s="214">
        <v>141</v>
      </c>
      <c r="J144" s="239" t="s">
        <v>459</v>
      </c>
      <c r="K144" s="21">
        <v>1.7649999999999999</v>
      </c>
      <c r="L144" s="21"/>
      <c r="M144" s="21"/>
      <c r="N144" s="21"/>
      <c r="O144" s="1"/>
      <c r="P144" s="1"/>
      <c r="Q144" s="1"/>
      <c r="R144" s="1"/>
    </row>
    <row r="145" spans="1:18" x14ac:dyDescent="0.25">
      <c r="A145" s="258"/>
      <c r="B145" s="311"/>
      <c r="C145" s="21"/>
      <c r="D145" s="21"/>
      <c r="E145" s="21"/>
      <c r="F145" s="21"/>
      <c r="G145" s="21"/>
      <c r="H145" s="310"/>
      <c r="I145" s="214">
        <v>142</v>
      </c>
      <c r="J145" s="239" t="s">
        <v>459</v>
      </c>
      <c r="K145" s="21">
        <v>1.2210000000000001</v>
      </c>
      <c r="L145" s="21"/>
      <c r="M145" s="21"/>
      <c r="N145" s="21"/>
      <c r="O145" s="1"/>
      <c r="P145" s="1"/>
      <c r="Q145" s="1"/>
      <c r="R145" s="1"/>
    </row>
    <row r="146" spans="1:18" x14ac:dyDescent="0.25">
      <c r="A146" s="258"/>
      <c r="B146" s="311"/>
      <c r="C146" s="21"/>
      <c r="D146" s="21"/>
      <c r="E146" s="21"/>
      <c r="F146" s="21"/>
      <c r="G146" s="21"/>
      <c r="H146" s="310"/>
      <c r="I146" s="214">
        <v>143</v>
      </c>
      <c r="J146" s="239" t="s">
        <v>459</v>
      </c>
      <c r="K146" s="21">
        <v>0.58899999999999997</v>
      </c>
      <c r="L146" s="21"/>
      <c r="M146" s="21"/>
      <c r="N146" s="21"/>
      <c r="O146" s="1"/>
      <c r="P146" s="1"/>
      <c r="Q146" s="1"/>
      <c r="R146" s="1"/>
    </row>
    <row r="147" spans="1:18" x14ac:dyDescent="0.25">
      <c r="A147" s="258"/>
      <c r="B147" s="311"/>
      <c r="C147" s="21"/>
      <c r="D147" s="21"/>
      <c r="E147" s="21"/>
      <c r="F147" s="21"/>
      <c r="G147" s="21"/>
      <c r="H147" s="310"/>
      <c r="I147" s="214">
        <v>144</v>
      </c>
      <c r="J147" s="239" t="s">
        <v>459</v>
      </c>
      <c r="K147" s="21">
        <v>0.66200000000000003</v>
      </c>
      <c r="L147" s="21"/>
      <c r="M147" s="21"/>
      <c r="N147" s="21"/>
      <c r="O147" s="1"/>
      <c r="P147" s="1"/>
      <c r="Q147" s="1"/>
      <c r="R147" s="1"/>
    </row>
    <row r="148" spans="1:18" x14ac:dyDescent="0.25">
      <c r="A148" s="258"/>
      <c r="B148" s="311"/>
      <c r="C148" s="21"/>
      <c r="D148" s="21"/>
      <c r="E148" s="21"/>
      <c r="F148" s="21"/>
      <c r="G148" s="21"/>
      <c r="H148" s="310"/>
      <c r="I148" s="214">
        <v>145</v>
      </c>
      <c r="J148" s="239" t="s">
        <v>460</v>
      </c>
      <c r="K148" s="21">
        <v>0.45800000000000002</v>
      </c>
      <c r="L148" s="21"/>
      <c r="M148" s="21"/>
      <c r="N148" s="21"/>
      <c r="O148" s="1"/>
      <c r="P148" s="1"/>
      <c r="Q148" s="1"/>
      <c r="R148" s="1"/>
    </row>
    <row r="149" spans="1:18" x14ac:dyDescent="0.25">
      <c r="A149" s="258"/>
      <c r="B149" s="311"/>
      <c r="C149" s="21"/>
      <c r="D149" s="21"/>
      <c r="E149" s="21"/>
      <c r="F149" s="21"/>
      <c r="G149" s="21"/>
      <c r="H149" s="310"/>
      <c r="I149" s="214">
        <v>146</v>
      </c>
      <c r="J149" s="239" t="s">
        <v>460</v>
      </c>
      <c r="K149" s="21">
        <v>0.28000000000000003</v>
      </c>
      <c r="L149" s="21"/>
      <c r="M149" s="21"/>
      <c r="N149" s="21"/>
      <c r="O149" s="1"/>
      <c r="P149" s="1"/>
      <c r="Q149" s="1"/>
      <c r="R149" s="1"/>
    </row>
    <row r="150" spans="1:18" x14ac:dyDescent="0.25">
      <c r="A150" s="258"/>
      <c r="B150" s="311"/>
      <c r="C150" s="21"/>
      <c r="D150" s="21"/>
      <c r="E150" s="21"/>
      <c r="F150" s="21"/>
      <c r="G150" s="21"/>
      <c r="H150" s="310"/>
      <c r="I150" s="214">
        <v>147</v>
      </c>
      <c r="J150" s="239" t="s">
        <v>461</v>
      </c>
      <c r="K150" s="21">
        <v>1.3660000000000001</v>
      </c>
      <c r="L150" s="21"/>
      <c r="M150" s="21"/>
      <c r="N150" s="21"/>
      <c r="O150" s="1"/>
      <c r="P150" s="1"/>
      <c r="Q150" s="1"/>
      <c r="R150" s="1"/>
    </row>
    <row r="151" spans="1:18" x14ac:dyDescent="0.25">
      <c r="A151" s="258"/>
      <c r="B151" s="311"/>
      <c r="C151" s="21"/>
      <c r="D151" s="21"/>
      <c r="E151" s="21"/>
      <c r="F151" s="21"/>
      <c r="G151" s="21"/>
      <c r="H151" s="310"/>
      <c r="I151" s="214">
        <v>148</v>
      </c>
      <c r="J151" s="239" t="s">
        <v>462</v>
      </c>
      <c r="K151" s="21">
        <v>1.097</v>
      </c>
      <c r="L151" s="21"/>
      <c r="M151" s="21"/>
      <c r="N151" s="21"/>
      <c r="O151" s="1"/>
      <c r="P151" s="1"/>
      <c r="Q151" s="1"/>
      <c r="R151" s="1"/>
    </row>
    <row r="152" spans="1:18" x14ac:dyDescent="0.25">
      <c r="A152" s="258"/>
      <c r="B152" s="311"/>
      <c r="C152" s="21"/>
      <c r="D152" s="21"/>
      <c r="E152" s="21"/>
      <c r="F152" s="21"/>
      <c r="G152" s="21"/>
      <c r="H152" s="310"/>
      <c r="I152" s="214">
        <v>149</v>
      </c>
      <c r="J152" s="239" t="s">
        <v>462</v>
      </c>
      <c r="K152" s="21">
        <v>2.5840000000000001</v>
      </c>
      <c r="L152" s="21"/>
      <c r="M152" s="21"/>
      <c r="N152" s="21"/>
      <c r="O152" s="1"/>
      <c r="P152" s="1"/>
      <c r="Q152" s="1"/>
      <c r="R152" s="1"/>
    </row>
    <row r="153" spans="1:18" x14ac:dyDescent="0.25">
      <c r="A153" s="258"/>
      <c r="B153" s="311"/>
      <c r="C153" s="21"/>
      <c r="D153" s="21"/>
      <c r="E153" s="21"/>
      <c r="F153" s="21"/>
      <c r="G153" s="21"/>
      <c r="H153" s="310"/>
      <c r="I153" s="214">
        <v>150</v>
      </c>
      <c r="J153" s="239" t="s">
        <v>462</v>
      </c>
      <c r="K153" s="21">
        <v>2.3039999999999998</v>
      </c>
      <c r="L153" s="21"/>
      <c r="M153" s="21"/>
      <c r="N153" s="21"/>
      <c r="O153" s="1"/>
      <c r="P153" s="1"/>
      <c r="Q153" s="1"/>
      <c r="R153" s="1"/>
    </row>
    <row r="154" spans="1:18" x14ac:dyDescent="0.25">
      <c r="A154" s="258"/>
      <c r="B154" s="311"/>
      <c r="C154" s="21"/>
      <c r="D154" s="21"/>
      <c r="E154" s="21"/>
      <c r="F154" s="21"/>
      <c r="G154" s="21"/>
      <c r="H154" s="310"/>
      <c r="I154" s="214">
        <v>151</v>
      </c>
      <c r="J154" s="239" t="s">
        <v>463</v>
      </c>
      <c r="K154" s="21">
        <v>2.0449999999999999</v>
      </c>
      <c r="L154" s="21"/>
      <c r="M154" s="21"/>
      <c r="N154" s="21"/>
      <c r="O154" s="1"/>
      <c r="P154" s="1"/>
      <c r="Q154" s="1"/>
      <c r="R154" s="1"/>
    </row>
    <row r="155" spans="1:18" x14ac:dyDescent="0.25">
      <c r="A155" s="258"/>
      <c r="B155" s="311"/>
      <c r="C155" s="21"/>
      <c r="D155" s="21"/>
      <c r="E155" s="21"/>
      <c r="F155" s="21"/>
      <c r="G155" s="21"/>
      <c r="H155" s="310"/>
      <c r="I155" s="214">
        <v>152</v>
      </c>
      <c r="J155" s="239" t="s">
        <v>463</v>
      </c>
      <c r="K155" s="21">
        <v>0.26900000000000002</v>
      </c>
      <c r="L155" s="21"/>
      <c r="M155" s="21"/>
      <c r="N155" s="21"/>
      <c r="O155" s="1"/>
      <c r="P155" s="1"/>
      <c r="Q155" s="1"/>
      <c r="R155" s="1"/>
    </row>
    <row r="156" spans="1:18" x14ac:dyDescent="0.25">
      <c r="A156" s="258"/>
      <c r="B156" s="311"/>
      <c r="C156" s="21"/>
      <c r="D156" s="21"/>
      <c r="E156" s="21"/>
      <c r="F156" s="21"/>
      <c r="G156" s="21"/>
      <c r="H156" s="310"/>
      <c r="I156" s="214">
        <v>153</v>
      </c>
      <c r="J156" s="239" t="s">
        <v>463</v>
      </c>
      <c r="K156" s="240">
        <v>0.26</v>
      </c>
      <c r="L156" s="21"/>
      <c r="M156" s="21"/>
      <c r="N156" s="21"/>
      <c r="O156" s="1"/>
      <c r="P156" s="1"/>
      <c r="Q156" s="1"/>
      <c r="R156" s="1"/>
    </row>
    <row r="158" spans="1:18" ht="18.75" x14ac:dyDescent="0.3">
      <c r="B158" s="313" t="s">
        <v>897</v>
      </c>
      <c r="C158" s="313" t="s">
        <v>35</v>
      </c>
      <c r="D158" s="313" t="s">
        <v>898</v>
      </c>
      <c r="E158" s="313"/>
      <c r="F158" s="313"/>
      <c r="G158" s="313"/>
      <c r="H158" s="313"/>
      <c r="I158" s="313"/>
      <c r="J158" s="313"/>
      <c r="K158" s="313"/>
      <c r="L158" s="313"/>
      <c r="M158" s="313"/>
      <c r="N158" s="313"/>
      <c r="O158" s="314"/>
      <c r="P158" s="314"/>
      <c r="Q158" s="314"/>
      <c r="R158" s="314"/>
    </row>
    <row r="159" spans="1:18" ht="18.75" x14ac:dyDescent="0.3">
      <c r="B159" s="313" t="s">
        <v>899</v>
      </c>
      <c r="C159" s="313" t="s">
        <v>35</v>
      </c>
      <c r="D159" s="313" t="s">
        <v>902</v>
      </c>
      <c r="E159" s="315" t="s">
        <v>903</v>
      </c>
      <c r="F159" s="313"/>
      <c r="G159" s="313"/>
      <c r="H159" s="313"/>
      <c r="I159" s="313"/>
      <c r="J159" s="313"/>
      <c r="K159" s="313"/>
      <c r="L159" s="313"/>
      <c r="M159" s="313"/>
      <c r="N159" s="313"/>
      <c r="O159" s="314"/>
      <c r="P159" s="314"/>
      <c r="Q159" s="314"/>
      <c r="R159" s="314"/>
    </row>
    <row r="160" spans="1:18" ht="18.75" x14ac:dyDescent="0.3">
      <c r="B160" s="313"/>
      <c r="C160" s="313"/>
      <c r="D160" s="313" t="s">
        <v>900</v>
      </c>
      <c r="E160" s="315" t="s">
        <v>901</v>
      </c>
      <c r="F160" s="313"/>
      <c r="G160" s="313"/>
      <c r="H160" s="313"/>
      <c r="I160" s="313"/>
      <c r="J160" s="313"/>
      <c r="K160" s="313"/>
      <c r="L160" s="313"/>
      <c r="M160" s="313"/>
      <c r="N160" s="313"/>
      <c r="O160" s="314"/>
      <c r="P160" s="314"/>
      <c r="Q160" s="314"/>
      <c r="R160" s="314"/>
    </row>
    <row r="161" spans="2:18" ht="18.75" x14ac:dyDescent="0.3">
      <c r="B161" s="313"/>
      <c r="C161" s="313"/>
      <c r="D161" s="313"/>
      <c r="E161" s="313"/>
      <c r="F161" s="313"/>
      <c r="G161" s="313"/>
      <c r="H161" s="313"/>
      <c r="I161" s="313"/>
      <c r="J161" s="313"/>
      <c r="K161" s="313"/>
      <c r="L161" s="313"/>
      <c r="M161" s="313"/>
      <c r="N161" s="313"/>
      <c r="O161" s="314"/>
      <c r="P161" s="314"/>
      <c r="Q161" s="314"/>
      <c r="R161" s="314"/>
    </row>
    <row r="162" spans="2:18" x14ac:dyDescent="0.25">
      <c r="B162" s="314"/>
      <c r="C162" s="314"/>
      <c r="D162" s="314"/>
      <c r="E162" s="314"/>
      <c r="F162" s="314"/>
      <c r="G162" s="314"/>
      <c r="H162" s="314"/>
      <c r="I162" s="314"/>
      <c r="J162" s="314"/>
      <c r="K162" s="314"/>
      <c r="L162" s="314"/>
      <c r="M162" s="314"/>
      <c r="N162" s="314"/>
      <c r="O162" s="314"/>
      <c r="P162" s="314"/>
      <c r="Q162" s="314"/>
      <c r="R162" s="314"/>
    </row>
  </sheetData>
  <mergeCells count="13">
    <mergeCell ref="A4:A156"/>
    <mergeCell ref="H4:H156"/>
    <mergeCell ref="A2:A3"/>
    <mergeCell ref="B2:B3"/>
    <mergeCell ref="C2:G2"/>
    <mergeCell ref="H2:H3"/>
    <mergeCell ref="B4:B156"/>
    <mergeCell ref="I2:M2"/>
    <mergeCell ref="O2:O3"/>
    <mergeCell ref="P2:P3"/>
    <mergeCell ref="Q2:Q3"/>
    <mergeCell ref="R2:R3"/>
    <mergeCell ref="N2:N3"/>
  </mergeCells>
  <pageMargins left="0.31496062992125984" right="0" top="0.74803149606299213" bottom="0.74803149606299213" header="0.31496062992125984" footer="0.31496062992125984"/>
  <pageSetup paperSize="5" scale="63" orientation="landscape" horizontalDpi="4294967293" verticalDpi="4294967293" r:id="rId1"/>
  <rowBreaks count="1" manualBreakCount="1">
    <brk id="102" max="17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3"/>
  <sheetViews>
    <sheetView view="pageBreakPreview" zoomScale="60" zoomScaleNormal="70" workbookViewId="0">
      <selection activeCell="B19" sqref="B19:R23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26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464</v>
      </c>
      <c r="C4" s="56">
        <v>1</v>
      </c>
      <c r="D4" s="151" t="s">
        <v>465</v>
      </c>
      <c r="E4" s="5">
        <v>5.4690000000000003</v>
      </c>
      <c r="F4" s="41"/>
      <c r="G4" s="41"/>
      <c r="H4" s="299" t="s">
        <v>466</v>
      </c>
      <c r="I4" s="56">
        <v>1</v>
      </c>
      <c r="J4" s="152" t="s">
        <v>465</v>
      </c>
      <c r="K4" s="5">
        <v>5.4690000000000003</v>
      </c>
      <c r="L4" s="1"/>
      <c r="M4" s="2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4">
        <f>1+C4</f>
        <v>2</v>
      </c>
      <c r="D5" s="151" t="s">
        <v>337</v>
      </c>
      <c r="E5" s="5">
        <v>1.3460000000000001</v>
      </c>
      <c r="F5" s="41"/>
      <c r="G5" s="21"/>
      <c r="H5" s="299"/>
      <c r="I5" s="4">
        <f>1+I4</f>
        <v>2</v>
      </c>
      <c r="J5" s="152" t="s">
        <v>337</v>
      </c>
      <c r="K5" s="5">
        <v>1.3460000000000001</v>
      </c>
      <c r="L5" s="1"/>
      <c r="M5" s="2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4">
        <f>1+C5</f>
        <v>3</v>
      </c>
      <c r="D6" s="151" t="s">
        <v>467</v>
      </c>
      <c r="E6" s="5">
        <f>3.157+5.746</f>
        <v>8.9030000000000005</v>
      </c>
      <c r="F6" s="41"/>
      <c r="G6" s="21"/>
      <c r="H6" s="299"/>
      <c r="I6" s="4">
        <f>1+I5</f>
        <v>3</v>
      </c>
      <c r="J6" s="152" t="s">
        <v>467</v>
      </c>
      <c r="K6" s="5">
        <f>3.157+5.746</f>
        <v>8.9030000000000005</v>
      </c>
      <c r="L6" s="1"/>
      <c r="M6" s="2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4">
        <f>1+C6</f>
        <v>4</v>
      </c>
      <c r="D7" s="151" t="s">
        <v>468</v>
      </c>
      <c r="E7" s="124">
        <v>0.91600000000000004</v>
      </c>
      <c r="F7" s="41"/>
      <c r="G7" s="41"/>
      <c r="H7" s="299"/>
      <c r="I7" s="4">
        <f>1+I6</f>
        <v>4</v>
      </c>
      <c r="J7" s="152" t="s">
        <v>468</v>
      </c>
      <c r="K7" s="5">
        <v>0.92</v>
      </c>
      <c r="L7" s="1"/>
      <c r="M7" s="2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4">
        <f>1+C7</f>
        <v>5</v>
      </c>
      <c r="D8" s="151" t="s">
        <v>469</v>
      </c>
      <c r="E8" s="1"/>
      <c r="F8" s="41"/>
      <c r="G8" s="5">
        <v>19.18</v>
      </c>
      <c r="H8" s="299"/>
      <c r="I8" s="4">
        <f>1+I7</f>
        <v>5</v>
      </c>
      <c r="J8" s="152" t="s">
        <v>469</v>
      </c>
      <c r="K8" s="1"/>
      <c r="L8" s="1"/>
      <c r="M8" s="153">
        <v>19.18</v>
      </c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 s="9">
        <f>1+C8</f>
        <v>6</v>
      </c>
      <c r="D9" s="154" t="s">
        <v>470</v>
      </c>
      <c r="E9" s="1"/>
      <c r="F9" s="5">
        <v>13.45</v>
      </c>
      <c r="G9" s="73"/>
      <c r="H9" s="299"/>
      <c r="I9" s="9">
        <f>1+I8</f>
        <v>6</v>
      </c>
      <c r="J9" s="155" t="s">
        <v>470</v>
      </c>
      <c r="K9" s="63"/>
      <c r="L9" s="156">
        <v>13.45</v>
      </c>
      <c r="M9" s="157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4"/>
      <c r="D10" s="58"/>
      <c r="E10" s="41"/>
      <c r="F10" s="21"/>
      <c r="G10" s="5"/>
      <c r="H10" s="299"/>
      <c r="I10" s="4"/>
      <c r="J10" s="58"/>
      <c r="K10" s="5"/>
      <c r="L10" s="6"/>
      <c r="M10" s="1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1"/>
      <c r="D11" s="1"/>
      <c r="E11" s="1"/>
      <c r="F11" s="1"/>
      <c r="G11" s="1"/>
      <c r="H11" s="299"/>
      <c r="I11" s="4"/>
      <c r="J11" s="58"/>
      <c r="K11" s="5"/>
      <c r="L11" s="6"/>
      <c r="M11" s="1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4"/>
      <c r="D12" s="58"/>
      <c r="E12" s="41"/>
      <c r="F12" s="21"/>
      <c r="G12" s="73"/>
      <c r="H12" s="299"/>
      <c r="I12" s="4"/>
      <c r="J12" s="58"/>
      <c r="K12" s="5"/>
      <c r="L12" s="6"/>
      <c r="M12" s="1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hidden="1" x14ac:dyDescent="0.25">
      <c r="A13" s="258"/>
      <c r="B13" s="302"/>
      <c r="C13" s="4"/>
      <c r="D13" s="58"/>
      <c r="E13" s="97"/>
      <c r="F13" s="21"/>
      <c r="G13" s="21"/>
      <c r="H13" s="299"/>
      <c r="I13" s="4"/>
      <c r="J13" s="58"/>
      <c r="K13" s="5"/>
      <c r="L13" s="6"/>
      <c r="M13" s="1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hidden="1" x14ac:dyDescent="0.25">
      <c r="A14" s="258"/>
      <c r="B14" s="302"/>
      <c r="C14" s="1"/>
      <c r="D14" s="1"/>
      <c r="E14" s="1"/>
      <c r="F14" s="1"/>
      <c r="G14" s="1"/>
      <c r="H14" s="299"/>
      <c r="I14" s="4"/>
      <c r="J14" s="58"/>
      <c r="K14" s="122"/>
      <c r="L14" s="6"/>
      <c r="M14" s="1"/>
      <c r="N14" s="1"/>
      <c r="O14" s="1"/>
      <c r="P14" s="1"/>
      <c r="Q14" s="1"/>
      <c r="R14" s="1"/>
    </row>
    <row r="15" spans="1:27" ht="15.75" hidden="1" x14ac:dyDescent="0.25">
      <c r="A15" s="258"/>
      <c r="B15" s="302"/>
      <c r="C15" s="1"/>
      <c r="D15" s="1"/>
      <c r="E15" s="1"/>
      <c r="F15" s="1"/>
      <c r="G15" s="1"/>
      <c r="H15" s="299"/>
      <c r="I15" s="4"/>
      <c r="J15" s="58"/>
      <c r="K15" s="5"/>
      <c r="L15" s="6"/>
      <c r="M15" s="1"/>
      <c r="N15" s="1"/>
      <c r="O15" s="1"/>
      <c r="P15" s="1"/>
      <c r="Q15" s="1"/>
      <c r="R15" s="1"/>
    </row>
    <row r="16" spans="1:27" ht="15.75" hidden="1" x14ac:dyDescent="0.25">
      <c r="A16" s="258"/>
      <c r="B16" s="302"/>
      <c r="C16" s="1"/>
      <c r="D16" s="1"/>
      <c r="E16" s="1"/>
      <c r="F16" s="1"/>
      <c r="G16" s="1"/>
      <c r="H16" s="299"/>
      <c r="I16" s="4"/>
      <c r="J16" s="58"/>
      <c r="K16" s="5"/>
      <c r="L16" s="6"/>
      <c r="M16" s="1"/>
      <c r="N16" s="1"/>
      <c r="O16" s="1"/>
      <c r="P16" s="1"/>
      <c r="Q16" s="1"/>
      <c r="R16" s="1"/>
    </row>
    <row r="17" spans="1:18" ht="15.75" hidden="1" x14ac:dyDescent="0.25">
      <c r="A17" s="258"/>
      <c r="B17" s="302"/>
      <c r="C17" s="1"/>
      <c r="D17" s="1"/>
      <c r="E17" s="1"/>
      <c r="F17" s="1"/>
      <c r="G17" s="1"/>
      <c r="H17" s="299"/>
      <c r="I17" s="4"/>
      <c r="J17" s="58"/>
      <c r="K17" s="5"/>
      <c r="L17" s="6"/>
      <c r="M17" s="1"/>
      <c r="N17" s="1"/>
      <c r="O17" s="1"/>
      <c r="P17" s="1"/>
      <c r="Q17" s="1"/>
      <c r="R17" s="1"/>
    </row>
    <row r="18" spans="1:18" ht="15.75" x14ac:dyDescent="0.25">
      <c r="K18" s="8"/>
    </row>
    <row r="19" spans="1:18" ht="18.75" x14ac:dyDescent="0.3">
      <c r="B19" s="313" t="s">
        <v>897</v>
      </c>
      <c r="C19" s="313" t="s">
        <v>35</v>
      </c>
      <c r="D19" s="313" t="s">
        <v>898</v>
      </c>
      <c r="E19" s="313"/>
      <c r="F19" s="313"/>
      <c r="G19" s="313"/>
      <c r="H19" s="313"/>
      <c r="I19" s="313"/>
      <c r="J19" s="313"/>
      <c r="K19" s="313"/>
      <c r="L19" s="313"/>
      <c r="M19" s="313"/>
      <c r="N19" s="313"/>
      <c r="O19" s="314"/>
      <c r="P19" s="314"/>
      <c r="Q19" s="314"/>
      <c r="R19" s="314"/>
    </row>
    <row r="20" spans="1:18" ht="18.75" x14ac:dyDescent="0.3">
      <c r="B20" s="313" t="s">
        <v>899</v>
      </c>
      <c r="C20" s="313" t="s">
        <v>35</v>
      </c>
      <c r="D20" s="313" t="s">
        <v>902</v>
      </c>
      <c r="E20" s="315" t="s">
        <v>903</v>
      </c>
      <c r="F20" s="313"/>
      <c r="G20" s="313"/>
      <c r="H20" s="313"/>
      <c r="I20" s="313"/>
      <c r="J20" s="313"/>
      <c r="K20" s="313"/>
      <c r="L20" s="313"/>
      <c r="M20" s="313"/>
      <c r="N20" s="313"/>
      <c r="O20" s="314"/>
      <c r="P20" s="314"/>
      <c r="Q20" s="314"/>
      <c r="R20" s="314"/>
    </row>
    <row r="21" spans="1:18" ht="18.75" x14ac:dyDescent="0.3">
      <c r="B21" s="313"/>
      <c r="C21" s="313"/>
      <c r="D21" s="313" t="s">
        <v>900</v>
      </c>
      <c r="E21" s="315" t="s">
        <v>901</v>
      </c>
      <c r="F21" s="313"/>
      <c r="G21" s="313"/>
      <c r="H21" s="313"/>
      <c r="I21" s="313"/>
      <c r="J21" s="313"/>
      <c r="K21" s="313"/>
      <c r="L21" s="313"/>
      <c r="M21" s="313"/>
      <c r="N21" s="313"/>
      <c r="O21" s="314"/>
      <c r="P21" s="314"/>
      <c r="Q21" s="314"/>
      <c r="R21" s="314"/>
    </row>
    <row r="22" spans="1:18" ht="18.75" x14ac:dyDescent="0.3">
      <c r="B22" s="313"/>
      <c r="C22" s="313"/>
      <c r="D22" s="313"/>
      <c r="E22" s="313"/>
      <c r="F22" s="313"/>
      <c r="G22" s="313"/>
      <c r="H22" s="313"/>
      <c r="I22" s="313"/>
      <c r="J22" s="313"/>
      <c r="K22" s="313"/>
      <c r="L22" s="313"/>
      <c r="M22" s="313"/>
      <c r="N22" s="313"/>
      <c r="O22" s="314"/>
      <c r="P22" s="314"/>
      <c r="Q22" s="314"/>
      <c r="R22" s="314"/>
    </row>
    <row r="23" spans="1:18" x14ac:dyDescent="0.25">
      <c r="B23" s="314"/>
      <c r="C23" s="314"/>
      <c r="D23" s="314"/>
      <c r="E23" s="314"/>
      <c r="F23" s="314"/>
      <c r="G23" s="314"/>
      <c r="H23" s="314"/>
      <c r="I23" s="314"/>
      <c r="J23" s="314"/>
      <c r="K23" s="314"/>
      <c r="L23" s="314"/>
      <c r="M23" s="314"/>
      <c r="N23" s="314"/>
      <c r="O23" s="314"/>
      <c r="P23" s="314"/>
      <c r="Q23" s="314"/>
      <c r="R23" s="314"/>
    </row>
  </sheetData>
  <mergeCells count="13">
    <mergeCell ref="O2:O3"/>
    <mergeCell ref="P2:P3"/>
    <mergeCell ref="Q2:Q3"/>
    <mergeCell ref="R2:R3"/>
    <mergeCell ref="A4:A17"/>
    <mergeCell ref="B4:B17"/>
    <mergeCell ref="H4:H17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64"/>
  <sheetViews>
    <sheetView view="pageBreakPreview" zoomScale="60" zoomScaleNormal="70" workbookViewId="0">
      <selection activeCell="B60" sqref="B60:R64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26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471</v>
      </c>
      <c r="C4" s="142">
        <v>1</v>
      </c>
      <c r="D4" s="106" t="s">
        <v>472</v>
      </c>
      <c r="E4" s="1"/>
      <c r="F4" s="41"/>
      <c r="G4" s="41">
        <v>18.25</v>
      </c>
      <c r="H4" s="299" t="s">
        <v>473</v>
      </c>
      <c r="I4" s="158">
        <v>1</v>
      </c>
      <c r="J4" s="116" t="s">
        <v>472</v>
      </c>
      <c r="K4" s="40">
        <v>6.72</v>
      </c>
      <c r="L4" s="116"/>
      <c r="M4" s="147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142">
        <v>2</v>
      </c>
      <c r="D5" s="106" t="s">
        <v>476</v>
      </c>
      <c r="E5" s="1"/>
      <c r="F5" s="41"/>
      <c r="G5" s="41">
        <v>15.9</v>
      </c>
      <c r="H5" s="299"/>
      <c r="I5" s="142">
        <f>I4+1</f>
        <v>2</v>
      </c>
      <c r="J5" s="106" t="s">
        <v>474</v>
      </c>
      <c r="K5" s="41">
        <v>8.2899999999999991</v>
      </c>
      <c r="L5" s="106"/>
      <c r="M5" s="145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142">
        <v>3</v>
      </c>
      <c r="D6" s="106" t="s">
        <v>491</v>
      </c>
      <c r="E6" s="41">
        <v>4</v>
      </c>
      <c r="F6" s="41"/>
      <c r="G6" s="41"/>
      <c r="H6" s="299"/>
      <c r="I6" s="142">
        <v>3</v>
      </c>
      <c r="J6" s="106" t="s">
        <v>475</v>
      </c>
      <c r="K6" s="136">
        <v>9</v>
      </c>
      <c r="L6" s="106"/>
      <c r="M6" s="145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1"/>
      <c r="D7" s="1"/>
      <c r="E7" s="1"/>
      <c r="F7" s="1"/>
      <c r="G7" s="1"/>
      <c r="H7" s="299"/>
      <c r="I7" s="142">
        <f>I6+1</f>
        <v>4</v>
      </c>
      <c r="J7" s="106" t="s">
        <v>475</v>
      </c>
      <c r="K7" s="41">
        <v>5.35</v>
      </c>
      <c r="L7" s="106"/>
      <c r="M7" s="145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142"/>
      <c r="D8" s="106"/>
      <c r="E8" s="41"/>
      <c r="F8" s="41"/>
      <c r="G8" s="5"/>
      <c r="H8" s="299"/>
      <c r="I8" s="142">
        <f t="shared" ref="I8:I29" si="0">I7+1</f>
        <v>5</v>
      </c>
      <c r="J8" s="106" t="s">
        <v>475</v>
      </c>
      <c r="K8" s="41">
        <v>1.65</v>
      </c>
      <c r="L8" s="106"/>
      <c r="M8" s="145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 s="142"/>
      <c r="D9" s="106"/>
      <c r="E9" s="41"/>
      <c r="F9" s="5"/>
      <c r="G9" s="73"/>
      <c r="H9" s="299"/>
      <c r="I9" s="142">
        <f t="shared" si="0"/>
        <v>6</v>
      </c>
      <c r="J9" s="106" t="s">
        <v>475</v>
      </c>
      <c r="K9" s="41">
        <v>1.63</v>
      </c>
      <c r="L9" s="106"/>
      <c r="M9" s="145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142"/>
      <c r="D10" s="106"/>
      <c r="E10" s="41"/>
      <c r="F10" s="21"/>
      <c r="G10" s="5"/>
      <c r="H10" s="299"/>
      <c r="I10" s="142">
        <f t="shared" si="0"/>
        <v>7</v>
      </c>
      <c r="J10" s="106" t="s">
        <v>477</v>
      </c>
      <c r="K10" s="41"/>
      <c r="L10" s="106">
        <v>14.86</v>
      </c>
      <c r="M10" s="145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142"/>
      <c r="D11" s="106"/>
      <c r="E11" s="41"/>
      <c r="F11" s="1"/>
      <c r="G11" s="1"/>
      <c r="H11" s="299"/>
      <c r="I11" s="142">
        <f t="shared" si="0"/>
        <v>8</v>
      </c>
      <c r="J11" s="106" t="s">
        <v>492</v>
      </c>
      <c r="K11" s="136">
        <v>8.9</v>
      </c>
      <c r="L11" s="106"/>
      <c r="M11" s="145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142"/>
      <c r="D12" s="106"/>
      <c r="E12" s="41"/>
      <c r="F12" s="21"/>
      <c r="G12" s="73"/>
      <c r="H12" s="299"/>
      <c r="I12" s="142">
        <f t="shared" si="0"/>
        <v>9</v>
      </c>
      <c r="J12" s="106" t="s">
        <v>478</v>
      </c>
      <c r="K12" s="41"/>
      <c r="L12" s="106"/>
      <c r="M12" s="145">
        <v>22.51</v>
      </c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customHeight="1" x14ac:dyDescent="0.25">
      <c r="A13" s="258"/>
      <c r="B13" s="302"/>
      <c r="C13" s="142"/>
      <c r="D13" s="106"/>
      <c r="E13" s="41"/>
      <c r="F13" s="21"/>
      <c r="G13" s="21"/>
      <c r="H13" s="299"/>
      <c r="I13" s="142">
        <f t="shared" si="0"/>
        <v>10</v>
      </c>
      <c r="J13" s="106" t="s">
        <v>479</v>
      </c>
      <c r="K13" s="145"/>
      <c r="L13" s="41"/>
      <c r="M13" s="145">
        <v>35.64</v>
      </c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customHeight="1" x14ac:dyDescent="0.25">
      <c r="A14" s="258"/>
      <c r="B14" s="302"/>
      <c r="C14" s="142"/>
      <c r="D14" s="106"/>
      <c r="E14" s="41"/>
      <c r="F14" s="1"/>
      <c r="G14" s="1"/>
      <c r="H14" s="299"/>
      <c r="I14" s="142">
        <f t="shared" si="0"/>
        <v>11</v>
      </c>
      <c r="J14" s="106" t="s">
        <v>480</v>
      </c>
      <c r="K14" s="41"/>
      <c r="L14" s="106">
        <v>11.08</v>
      </c>
      <c r="M14" s="145"/>
      <c r="N14" s="1"/>
      <c r="O14" s="1"/>
      <c r="P14" s="1"/>
      <c r="Q14" s="1"/>
      <c r="R14" s="1"/>
    </row>
    <row r="15" spans="1:27" ht="15.75" customHeight="1" x14ac:dyDescent="0.25">
      <c r="A15" s="258"/>
      <c r="B15" s="302"/>
      <c r="C15" s="142"/>
      <c r="D15" s="106"/>
      <c r="E15" s="41"/>
      <c r="F15" s="1"/>
      <c r="G15" s="1"/>
      <c r="H15" s="299"/>
      <c r="I15" s="142">
        <f t="shared" si="0"/>
        <v>12</v>
      </c>
      <c r="J15" s="106" t="s">
        <v>481</v>
      </c>
      <c r="K15" s="41"/>
      <c r="L15" s="106"/>
      <c r="M15" s="145">
        <v>50.03</v>
      </c>
      <c r="N15" s="1"/>
      <c r="O15" s="1"/>
      <c r="P15" s="1"/>
      <c r="Q15" s="1"/>
      <c r="R15" s="1"/>
    </row>
    <row r="16" spans="1:27" ht="15.75" customHeight="1" x14ac:dyDescent="0.25">
      <c r="A16" s="258"/>
      <c r="B16" s="302"/>
      <c r="C16" s="142"/>
      <c r="D16" s="106"/>
      <c r="E16" s="41"/>
      <c r="F16" s="1"/>
      <c r="G16" s="1"/>
      <c r="H16" s="299"/>
      <c r="I16" s="142">
        <f t="shared" si="0"/>
        <v>13</v>
      </c>
      <c r="J16" s="106" t="s">
        <v>482</v>
      </c>
      <c r="K16" s="145"/>
      <c r="L16" s="106"/>
      <c r="M16" s="41">
        <v>20.81</v>
      </c>
      <c r="N16" s="1"/>
      <c r="O16" s="1"/>
      <c r="P16" s="1"/>
      <c r="Q16" s="1"/>
      <c r="R16" s="1"/>
    </row>
    <row r="17" spans="1:18" ht="15.75" customHeight="1" x14ac:dyDescent="0.25">
      <c r="A17" s="258"/>
      <c r="B17" s="302"/>
      <c r="C17" s="142"/>
      <c r="D17" s="106"/>
      <c r="E17" s="41"/>
      <c r="F17" s="1"/>
      <c r="G17" s="1"/>
      <c r="H17" s="299"/>
      <c r="I17" s="142">
        <f t="shared" si="0"/>
        <v>14</v>
      </c>
      <c r="J17" s="106" t="s">
        <v>483</v>
      </c>
      <c r="K17" s="145"/>
      <c r="L17" s="106"/>
      <c r="M17" s="41">
        <v>36.89</v>
      </c>
      <c r="N17" s="1"/>
      <c r="O17" s="1"/>
      <c r="P17" s="1"/>
      <c r="Q17" s="1"/>
      <c r="R17" s="1"/>
    </row>
    <row r="18" spans="1:18" ht="15.75" customHeight="1" x14ac:dyDescent="0.25">
      <c r="A18" s="258"/>
      <c r="B18" s="302"/>
      <c r="C18" s="142"/>
      <c r="D18" s="106"/>
      <c r="E18" s="41"/>
      <c r="F18" s="1"/>
      <c r="G18" s="1"/>
      <c r="H18" s="299"/>
      <c r="I18" s="142">
        <f t="shared" si="0"/>
        <v>15</v>
      </c>
      <c r="J18" s="106" t="s">
        <v>484</v>
      </c>
      <c r="K18" s="41">
        <v>2.12</v>
      </c>
      <c r="L18" s="106"/>
      <c r="M18" s="145"/>
      <c r="N18" s="1"/>
      <c r="O18" s="1"/>
      <c r="P18" s="1"/>
      <c r="Q18" s="1"/>
      <c r="R18" s="1"/>
    </row>
    <row r="19" spans="1:18" ht="15.75" customHeight="1" x14ac:dyDescent="0.25">
      <c r="A19" s="258"/>
      <c r="B19" s="302"/>
      <c r="C19" s="142"/>
      <c r="D19" s="106"/>
      <c r="E19" s="41"/>
      <c r="F19" s="1"/>
      <c r="G19" s="1"/>
      <c r="H19" s="299"/>
      <c r="I19" s="142">
        <f t="shared" si="0"/>
        <v>16</v>
      </c>
      <c r="J19" s="106" t="s">
        <v>484</v>
      </c>
      <c r="K19" s="41">
        <v>6.92</v>
      </c>
      <c r="L19" s="106"/>
      <c r="M19" s="145"/>
      <c r="N19" s="1"/>
      <c r="O19" s="1"/>
      <c r="P19" s="1"/>
      <c r="Q19" s="1"/>
      <c r="R19" s="1"/>
    </row>
    <row r="20" spans="1:18" ht="15.75" x14ac:dyDescent="0.25">
      <c r="A20" s="258"/>
      <c r="B20" s="302"/>
      <c r="C20" s="142"/>
      <c r="D20" s="106"/>
      <c r="E20" s="41"/>
      <c r="F20" s="1"/>
      <c r="G20" s="1"/>
      <c r="H20" s="299"/>
      <c r="I20" s="142">
        <f t="shared" si="0"/>
        <v>17</v>
      </c>
      <c r="J20" s="106" t="s">
        <v>484</v>
      </c>
      <c r="K20" s="145"/>
      <c r="L20" s="106">
        <v>10.89</v>
      </c>
      <c r="M20" s="41"/>
      <c r="N20" s="1"/>
      <c r="O20" s="1"/>
      <c r="P20" s="1"/>
      <c r="Q20" s="1"/>
      <c r="R20" s="1"/>
    </row>
    <row r="21" spans="1:18" ht="15.75" x14ac:dyDescent="0.25">
      <c r="A21" s="258"/>
      <c r="B21" s="302"/>
      <c r="C21" s="142"/>
      <c r="D21" s="106"/>
      <c r="E21" s="41"/>
      <c r="F21" s="1"/>
      <c r="G21" s="1"/>
      <c r="H21" s="299"/>
      <c r="I21" s="142">
        <f t="shared" si="0"/>
        <v>18</v>
      </c>
      <c r="J21" s="106" t="s">
        <v>484</v>
      </c>
      <c r="K21" s="145">
        <v>8.1199999999999992</v>
      </c>
      <c r="L21" s="106"/>
      <c r="M21" s="41"/>
      <c r="N21" s="1"/>
      <c r="O21" s="1"/>
      <c r="P21" s="1"/>
      <c r="Q21" s="1"/>
      <c r="R21" s="1"/>
    </row>
    <row r="22" spans="1:18" ht="15.75" x14ac:dyDescent="0.25">
      <c r="A22" s="258"/>
      <c r="B22" s="302"/>
      <c r="C22" s="142"/>
      <c r="D22" s="106"/>
      <c r="E22" s="41"/>
      <c r="F22" s="1"/>
      <c r="G22" s="1"/>
      <c r="H22" s="299"/>
      <c r="I22" s="142">
        <f t="shared" si="0"/>
        <v>19</v>
      </c>
      <c r="J22" s="106" t="s">
        <v>485</v>
      </c>
      <c r="K22" s="145"/>
      <c r="L22" s="106"/>
      <c r="M22" s="41">
        <v>19.09</v>
      </c>
      <c r="N22" s="1"/>
      <c r="O22" s="1"/>
      <c r="P22" s="1"/>
      <c r="Q22" s="1"/>
      <c r="R22" s="1"/>
    </row>
    <row r="23" spans="1:18" ht="15.75" x14ac:dyDescent="0.25">
      <c r="A23" s="258"/>
      <c r="B23" s="302"/>
      <c r="C23" s="142"/>
      <c r="D23" s="106"/>
      <c r="E23" s="41"/>
      <c r="F23" s="1"/>
      <c r="G23" s="1"/>
      <c r="H23" s="299"/>
      <c r="I23" s="142">
        <f t="shared" si="0"/>
        <v>20</v>
      </c>
      <c r="J23" s="106" t="s">
        <v>485</v>
      </c>
      <c r="K23" s="41">
        <v>5.31</v>
      </c>
      <c r="L23" s="106"/>
      <c r="M23" s="145"/>
      <c r="N23" s="1"/>
      <c r="O23" s="1"/>
      <c r="P23" s="1"/>
      <c r="Q23" s="1"/>
      <c r="R23" s="1"/>
    </row>
    <row r="24" spans="1:18" ht="15.75" x14ac:dyDescent="0.25">
      <c r="A24" s="258"/>
      <c r="B24" s="302"/>
      <c r="C24" s="142"/>
      <c r="D24" s="106"/>
      <c r="E24" s="41"/>
      <c r="F24" s="1"/>
      <c r="G24" s="1"/>
      <c r="H24" s="299"/>
      <c r="I24" s="142">
        <f t="shared" si="0"/>
        <v>21</v>
      </c>
      <c r="J24" s="106" t="s">
        <v>486</v>
      </c>
      <c r="K24" s="41"/>
      <c r="L24" s="106"/>
      <c r="M24" s="145">
        <v>21.75</v>
      </c>
      <c r="N24" s="1"/>
      <c r="O24" s="1"/>
      <c r="P24" s="1"/>
      <c r="Q24" s="1"/>
      <c r="R24" s="1"/>
    </row>
    <row r="25" spans="1:18" ht="15.75" x14ac:dyDescent="0.25">
      <c r="A25" s="258"/>
      <c r="B25" s="302"/>
      <c r="C25" s="142"/>
      <c r="D25" s="106"/>
      <c r="E25" s="41"/>
      <c r="F25" s="1"/>
      <c r="G25" s="1"/>
      <c r="H25" s="299"/>
      <c r="I25" s="142">
        <f t="shared" si="0"/>
        <v>22</v>
      </c>
      <c r="J25" s="106" t="s">
        <v>486</v>
      </c>
      <c r="K25" s="41"/>
      <c r="L25" s="106">
        <v>14.99</v>
      </c>
      <c r="M25" s="145"/>
      <c r="N25" s="1"/>
      <c r="O25" s="1"/>
      <c r="P25" s="1"/>
      <c r="Q25" s="1"/>
      <c r="R25" s="1"/>
    </row>
    <row r="26" spans="1:18" ht="15.75" x14ac:dyDescent="0.25">
      <c r="A26" s="258"/>
      <c r="B26" s="302"/>
      <c r="C26" s="142"/>
      <c r="D26" s="106"/>
      <c r="E26" s="41"/>
      <c r="F26" s="1"/>
      <c r="G26" s="1"/>
      <c r="H26" s="299"/>
      <c r="I26" s="142">
        <f t="shared" si="0"/>
        <v>23</v>
      </c>
      <c r="J26" s="106" t="s">
        <v>487</v>
      </c>
      <c r="K26" s="41">
        <v>2.41</v>
      </c>
      <c r="L26" s="106"/>
      <c r="M26" s="145"/>
      <c r="N26" s="1"/>
      <c r="O26" s="1"/>
      <c r="P26" s="1"/>
      <c r="Q26" s="1"/>
      <c r="R26" s="1"/>
    </row>
    <row r="27" spans="1:18" ht="15.75" x14ac:dyDescent="0.25">
      <c r="A27" s="258"/>
      <c r="B27" s="302"/>
      <c r="C27" s="142"/>
      <c r="D27" s="106"/>
      <c r="E27" s="41"/>
      <c r="F27" s="1"/>
      <c r="G27" s="1"/>
      <c r="H27" s="299"/>
      <c r="I27" s="142">
        <f t="shared" si="0"/>
        <v>24</v>
      </c>
      <c r="J27" s="106" t="s">
        <v>488</v>
      </c>
      <c r="K27" s="41">
        <v>7.15</v>
      </c>
      <c r="L27" s="106"/>
      <c r="M27" s="145"/>
      <c r="N27" s="1"/>
      <c r="O27" s="1"/>
      <c r="P27" s="1"/>
      <c r="Q27" s="1"/>
      <c r="R27" s="1"/>
    </row>
    <row r="28" spans="1:18" ht="15.75" x14ac:dyDescent="0.25">
      <c r="A28" s="258"/>
      <c r="B28" s="302"/>
      <c r="C28" s="142"/>
      <c r="D28" s="106"/>
      <c r="E28" s="41"/>
      <c r="F28" s="1"/>
      <c r="G28" s="1"/>
      <c r="H28" s="299"/>
      <c r="I28" s="142">
        <f t="shared" si="0"/>
        <v>25</v>
      </c>
      <c r="J28" s="106" t="s">
        <v>489</v>
      </c>
      <c r="K28" s="41"/>
      <c r="L28" s="106"/>
      <c r="M28" s="145">
        <v>17.86</v>
      </c>
      <c r="N28" s="1"/>
      <c r="O28" s="1"/>
      <c r="P28" s="1"/>
      <c r="Q28" s="1"/>
      <c r="R28" s="1"/>
    </row>
    <row r="29" spans="1:18" ht="15.75" x14ac:dyDescent="0.25">
      <c r="A29" s="258"/>
      <c r="B29" s="302"/>
      <c r="C29" s="142"/>
      <c r="D29" s="106"/>
      <c r="E29" s="41"/>
      <c r="F29" s="1"/>
      <c r="G29" s="1"/>
      <c r="H29" s="299"/>
      <c r="I29" s="142">
        <f t="shared" si="0"/>
        <v>26</v>
      </c>
      <c r="J29" s="106" t="s">
        <v>490</v>
      </c>
      <c r="K29" s="41"/>
      <c r="L29" s="106"/>
      <c r="M29" s="145">
        <v>18.010000000000002</v>
      </c>
      <c r="N29" s="1"/>
      <c r="O29" s="1"/>
      <c r="P29" s="1"/>
      <c r="Q29" s="1"/>
      <c r="R29" s="1"/>
    </row>
    <row r="30" spans="1:18" ht="15.75" x14ac:dyDescent="0.25">
      <c r="A30" s="258"/>
      <c r="B30" s="302"/>
      <c r="C30" s="142"/>
      <c r="D30" s="106"/>
      <c r="E30" s="41"/>
      <c r="F30" s="1"/>
      <c r="G30" s="1"/>
      <c r="H30" s="299"/>
      <c r="I30" s="142"/>
      <c r="J30" s="106"/>
      <c r="K30" s="41"/>
      <c r="L30" s="106"/>
      <c r="M30" s="145"/>
      <c r="N30" s="1"/>
      <c r="O30" s="1"/>
      <c r="P30" s="1"/>
      <c r="Q30" s="1"/>
      <c r="R30" s="1"/>
    </row>
    <row r="31" spans="1:18" ht="15.75" x14ac:dyDescent="0.25">
      <c r="A31" s="258"/>
      <c r="B31" s="302"/>
      <c r="C31" s="142"/>
      <c r="D31" s="106"/>
      <c r="E31" s="41"/>
      <c r="F31" s="1"/>
      <c r="G31" s="1"/>
      <c r="H31" s="299"/>
      <c r="I31" s="142"/>
      <c r="J31" s="106"/>
      <c r="K31" s="41"/>
      <c r="L31" s="106"/>
      <c r="M31" s="145"/>
      <c r="N31" s="1"/>
      <c r="O31" s="1"/>
      <c r="P31" s="1"/>
      <c r="Q31" s="1"/>
      <c r="R31" s="1"/>
    </row>
    <row r="32" spans="1:18" ht="15" customHeight="1" x14ac:dyDescent="0.25">
      <c r="A32" s="258"/>
      <c r="B32" s="302"/>
      <c r="C32" s="142"/>
      <c r="D32" s="106"/>
      <c r="E32" s="41"/>
      <c r="F32" s="1"/>
      <c r="G32" s="1"/>
      <c r="H32" s="299"/>
      <c r="I32" s="159"/>
      <c r="J32" s="106"/>
      <c r="K32" s="1"/>
      <c r="L32" s="6"/>
      <c r="M32" s="1"/>
      <c r="N32" s="1"/>
      <c r="O32" s="1"/>
      <c r="P32" s="1"/>
      <c r="Q32" s="1"/>
      <c r="R32" s="1"/>
    </row>
    <row r="33" spans="3:10" ht="15.75" hidden="1" x14ac:dyDescent="0.25">
      <c r="C33" s="158"/>
      <c r="D33" s="116"/>
      <c r="E33" s="40"/>
      <c r="I33" s="162"/>
      <c r="J33" s="116"/>
    </row>
    <row r="34" spans="3:10" ht="15.75" hidden="1" x14ac:dyDescent="0.25">
      <c r="C34" s="142"/>
      <c r="D34" s="106"/>
      <c r="E34" s="41"/>
      <c r="I34" s="159"/>
      <c r="J34" s="106"/>
    </row>
    <row r="35" spans="3:10" ht="15.75" hidden="1" x14ac:dyDescent="0.25">
      <c r="C35" s="142"/>
      <c r="D35" s="106"/>
      <c r="E35" s="41"/>
      <c r="I35" s="159"/>
      <c r="J35" s="106"/>
    </row>
    <row r="36" spans="3:10" ht="15.75" hidden="1" x14ac:dyDescent="0.25">
      <c r="C36" s="142"/>
      <c r="D36" s="106"/>
      <c r="E36" s="41"/>
      <c r="I36" s="159"/>
      <c r="J36" s="106"/>
    </row>
    <row r="37" spans="3:10" ht="15.75" hidden="1" x14ac:dyDescent="0.25">
      <c r="C37" s="142"/>
      <c r="D37" s="106"/>
      <c r="E37" s="41"/>
      <c r="I37" s="159"/>
      <c r="J37" s="106"/>
    </row>
    <row r="38" spans="3:10" ht="15.75" hidden="1" x14ac:dyDescent="0.25">
      <c r="C38" s="142"/>
      <c r="D38" s="106"/>
      <c r="E38" s="41"/>
      <c r="I38" s="159"/>
      <c r="J38" s="106"/>
    </row>
    <row r="39" spans="3:10" ht="15.75" hidden="1" x14ac:dyDescent="0.25">
      <c r="C39" s="142"/>
      <c r="D39" s="106"/>
      <c r="E39" s="41"/>
      <c r="I39" s="159"/>
      <c r="J39" s="106"/>
    </row>
    <row r="40" spans="3:10" ht="15.75" hidden="1" x14ac:dyDescent="0.25">
      <c r="C40" s="142"/>
      <c r="D40" s="106"/>
      <c r="E40" s="41"/>
      <c r="I40" s="159"/>
      <c r="J40" s="106"/>
    </row>
    <row r="41" spans="3:10" ht="15.75" hidden="1" x14ac:dyDescent="0.25">
      <c r="C41" s="142"/>
      <c r="D41" s="106"/>
      <c r="E41" s="41"/>
      <c r="I41" s="159"/>
      <c r="J41" s="106"/>
    </row>
    <row r="42" spans="3:10" ht="15.75" hidden="1" x14ac:dyDescent="0.25">
      <c r="C42" s="142"/>
      <c r="D42" s="106"/>
      <c r="E42" s="41"/>
      <c r="I42" s="159"/>
      <c r="J42" s="106"/>
    </row>
    <row r="43" spans="3:10" ht="15.75" hidden="1" x14ac:dyDescent="0.25">
      <c r="C43" s="142"/>
      <c r="D43" s="106"/>
      <c r="E43" s="41"/>
      <c r="I43" s="159"/>
      <c r="J43" s="106"/>
    </row>
    <row r="44" spans="3:10" ht="15.75" hidden="1" x14ac:dyDescent="0.25">
      <c r="C44" s="142"/>
      <c r="D44" s="106"/>
      <c r="E44" s="41"/>
      <c r="I44" s="159"/>
      <c r="J44" s="106"/>
    </row>
    <row r="45" spans="3:10" ht="15.75" hidden="1" x14ac:dyDescent="0.25">
      <c r="C45" s="142"/>
      <c r="D45" s="106"/>
      <c r="E45" s="41"/>
      <c r="I45" s="159"/>
      <c r="J45" s="106"/>
    </row>
    <row r="46" spans="3:10" ht="15.75" hidden="1" x14ac:dyDescent="0.25">
      <c r="C46" s="142"/>
      <c r="D46" s="106"/>
      <c r="E46" s="41"/>
      <c r="I46" s="159"/>
      <c r="J46" s="106"/>
    </row>
    <row r="47" spans="3:10" ht="15.75" hidden="1" x14ac:dyDescent="0.25">
      <c r="C47" s="142"/>
      <c r="D47" s="106"/>
      <c r="E47" s="41"/>
      <c r="I47" s="159"/>
      <c r="J47" s="106"/>
    </row>
    <row r="48" spans="3:10" ht="15.75" hidden="1" x14ac:dyDescent="0.25">
      <c r="C48" s="142"/>
      <c r="D48" s="106"/>
      <c r="E48" s="41"/>
      <c r="I48" s="159"/>
      <c r="J48" s="106"/>
    </row>
    <row r="49" spans="2:18" ht="15.75" hidden="1" x14ac:dyDescent="0.25">
      <c r="C49" s="142"/>
      <c r="D49" s="106"/>
      <c r="E49" s="41"/>
      <c r="I49" s="159"/>
      <c r="J49" s="106"/>
    </row>
    <row r="50" spans="2:18" ht="15.75" hidden="1" x14ac:dyDescent="0.25">
      <c r="C50" s="142"/>
      <c r="D50" s="106"/>
      <c r="E50" s="41"/>
      <c r="I50" s="159"/>
      <c r="J50" s="106"/>
    </row>
    <row r="51" spans="2:18" ht="15.75" hidden="1" x14ac:dyDescent="0.25">
      <c r="C51" s="142"/>
      <c r="D51" s="106"/>
      <c r="E51" s="41"/>
      <c r="I51" s="159"/>
      <c r="J51" s="106"/>
    </row>
    <row r="52" spans="2:18" ht="15.75" hidden="1" x14ac:dyDescent="0.25">
      <c r="C52" s="142"/>
      <c r="D52" s="106"/>
      <c r="E52" s="41"/>
      <c r="I52" s="159"/>
      <c r="J52" s="106"/>
    </row>
    <row r="53" spans="2:18" ht="15.75" hidden="1" x14ac:dyDescent="0.25">
      <c r="C53" s="142"/>
      <c r="D53" s="106"/>
      <c r="E53" s="41"/>
      <c r="I53" s="159"/>
      <c r="J53" s="106"/>
    </row>
    <row r="54" spans="2:18" ht="15.75" hidden="1" x14ac:dyDescent="0.25">
      <c r="C54" s="142"/>
      <c r="D54" s="106"/>
      <c r="E54" s="41"/>
      <c r="I54" s="159"/>
      <c r="J54" s="106"/>
    </row>
    <row r="55" spans="2:18" ht="15.75" hidden="1" x14ac:dyDescent="0.25">
      <c r="C55" s="142"/>
      <c r="D55" s="106"/>
      <c r="E55" s="41"/>
      <c r="I55" s="159"/>
      <c r="J55" s="106"/>
    </row>
    <row r="56" spans="2:18" ht="15.75" hidden="1" x14ac:dyDescent="0.25">
      <c r="C56" s="142"/>
      <c r="D56" s="106"/>
      <c r="E56" s="41"/>
      <c r="I56" s="159"/>
      <c r="J56" s="106"/>
    </row>
    <row r="57" spans="2:18" ht="15.75" hidden="1" x14ac:dyDescent="0.25">
      <c r="C57" s="142"/>
      <c r="D57" s="106"/>
      <c r="E57" s="41"/>
      <c r="I57" s="159"/>
      <c r="J57" s="106"/>
    </row>
    <row r="58" spans="2:18" ht="16.5" hidden="1" thickBot="1" x14ac:dyDescent="0.3">
      <c r="C58" s="160"/>
      <c r="D58" s="117"/>
      <c r="E58" s="55"/>
      <c r="I58" s="159"/>
      <c r="J58" s="161"/>
    </row>
    <row r="60" spans="2:18" ht="18.75" x14ac:dyDescent="0.3">
      <c r="B60" s="313" t="s">
        <v>897</v>
      </c>
      <c r="C60" s="313" t="s">
        <v>35</v>
      </c>
      <c r="D60" s="313" t="s">
        <v>898</v>
      </c>
      <c r="E60" s="313"/>
      <c r="F60" s="313"/>
      <c r="G60" s="313"/>
      <c r="H60" s="313"/>
      <c r="I60" s="313"/>
      <c r="J60" s="313"/>
      <c r="K60" s="313"/>
      <c r="L60" s="313"/>
      <c r="M60" s="313"/>
      <c r="N60" s="313"/>
      <c r="O60" s="314"/>
      <c r="P60" s="314"/>
      <c r="Q60" s="314"/>
      <c r="R60" s="314"/>
    </row>
    <row r="61" spans="2:18" ht="18.75" x14ac:dyDescent="0.3">
      <c r="B61" s="313" t="s">
        <v>899</v>
      </c>
      <c r="C61" s="313" t="s">
        <v>35</v>
      </c>
      <c r="D61" s="313" t="s">
        <v>902</v>
      </c>
      <c r="E61" s="315" t="s">
        <v>903</v>
      </c>
      <c r="F61" s="313"/>
      <c r="G61" s="313"/>
      <c r="H61" s="313"/>
      <c r="I61" s="313"/>
      <c r="J61" s="313"/>
      <c r="K61" s="313"/>
      <c r="L61" s="313"/>
      <c r="M61" s="313"/>
      <c r="N61" s="313"/>
      <c r="O61" s="314"/>
      <c r="P61" s="314"/>
      <c r="Q61" s="314"/>
      <c r="R61" s="314"/>
    </row>
    <row r="62" spans="2:18" ht="18.75" x14ac:dyDescent="0.3">
      <c r="B62" s="313"/>
      <c r="C62" s="313"/>
      <c r="D62" s="313" t="s">
        <v>900</v>
      </c>
      <c r="E62" s="315" t="s">
        <v>901</v>
      </c>
      <c r="F62" s="313"/>
      <c r="G62" s="313"/>
      <c r="H62" s="313"/>
      <c r="I62" s="313"/>
      <c r="J62" s="313"/>
      <c r="K62" s="313"/>
      <c r="L62" s="313"/>
      <c r="M62" s="313"/>
      <c r="N62" s="313"/>
      <c r="O62" s="314"/>
      <c r="P62" s="314"/>
      <c r="Q62" s="314"/>
      <c r="R62" s="314"/>
    </row>
    <row r="63" spans="2:18" ht="18.75" x14ac:dyDescent="0.3">
      <c r="B63" s="313"/>
      <c r="C63" s="313"/>
      <c r="D63" s="313"/>
      <c r="E63" s="313"/>
      <c r="F63" s="313"/>
      <c r="G63" s="313"/>
      <c r="H63" s="313"/>
      <c r="I63" s="313"/>
      <c r="J63" s="313"/>
      <c r="K63" s="313"/>
      <c r="L63" s="313"/>
      <c r="M63" s="313"/>
      <c r="N63" s="313"/>
      <c r="O63" s="314"/>
      <c r="P63" s="314"/>
      <c r="Q63" s="314"/>
      <c r="R63" s="314"/>
    </row>
    <row r="64" spans="2:18" x14ac:dyDescent="0.25">
      <c r="B64" s="314"/>
      <c r="C64" s="314"/>
      <c r="D64" s="314"/>
      <c r="E64" s="314"/>
      <c r="F64" s="314"/>
      <c r="G64" s="314"/>
      <c r="H64" s="314"/>
      <c r="I64" s="314"/>
      <c r="J64" s="314"/>
      <c r="K64" s="314"/>
      <c r="L64" s="314"/>
      <c r="M64" s="314"/>
      <c r="N64" s="314"/>
      <c r="O64" s="314"/>
      <c r="P64" s="314"/>
      <c r="Q64" s="314"/>
      <c r="R64" s="314"/>
    </row>
  </sheetData>
  <mergeCells count="13">
    <mergeCell ref="O2:O3"/>
    <mergeCell ref="P2:P3"/>
    <mergeCell ref="Q2:Q3"/>
    <mergeCell ref="R2:R3"/>
    <mergeCell ref="B4:B32"/>
    <mergeCell ref="I2:M2"/>
    <mergeCell ref="N2:N3"/>
    <mergeCell ref="A4:A32"/>
    <mergeCell ref="H4:H32"/>
    <mergeCell ref="A2:A3"/>
    <mergeCell ref="B2:B3"/>
    <mergeCell ref="C2:G2"/>
    <mergeCell ref="H2:H3"/>
  </mergeCells>
  <pageMargins left="0.7" right="0.7" top="0.75" bottom="0.75" header="0.3" footer="0.3"/>
  <pageSetup scale="50" orientation="landscape" horizontalDpi="4294967293" verticalDpi="4294967293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64"/>
  <sheetViews>
    <sheetView view="pageBreakPreview" zoomScale="60" zoomScaleNormal="70" workbookViewId="0">
      <selection activeCell="B60" sqref="B60:R64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26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493</v>
      </c>
      <c r="C4" s="163">
        <v>1</v>
      </c>
      <c r="D4" s="57" t="s">
        <v>495</v>
      </c>
      <c r="E4" s="1"/>
      <c r="F4" s="41"/>
      <c r="G4" s="164">
        <v>31</v>
      </c>
      <c r="H4" s="299" t="s">
        <v>494</v>
      </c>
      <c r="I4" s="171">
        <v>1</v>
      </c>
      <c r="J4" s="166" t="s">
        <v>495</v>
      </c>
      <c r="K4" s="172"/>
      <c r="L4" s="177"/>
      <c r="M4" s="165">
        <v>31</v>
      </c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103">
        <f>C4+1</f>
        <v>2</v>
      </c>
      <c r="D5" s="58" t="s">
        <v>496</v>
      </c>
      <c r="E5" s="1"/>
      <c r="F5" s="41"/>
      <c r="G5" s="164">
        <v>66.67</v>
      </c>
      <c r="H5" s="299"/>
      <c r="I5" s="173">
        <f>I4+1</f>
        <v>2</v>
      </c>
      <c r="J5" s="167" t="s">
        <v>496</v>
      </c>
      <c r="K5" s="174"/>
      <c r="L5" s="178"/>
      <c r="M5" s="41">
        <v>81.17</v>
      </c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103">
        <f>C5+1</f>
        <v>3</v>
      </c>
      <c r="D6" s="58" t="s">
        <v>497</v>
      </c>
      <c r="E6" s="1"/>
      <c r="F6" s="41"/>
      <c r="G6" s="41">
        <v>32.119999999999997</v>
      </c>
      <c r="H6" s="299"/>
      <c r="I6" s="173">
        <f t="shared" ref="I6:I18" si="0">I5+1</f>
        <v>3</v>
      </c>
      <c r="J6" s="167" t="s">
        <v>497</v>
      </c>
      <c r="K6" s="174"/>
      <c r="L6" s="178"/>
      <c r="M6" s="41">
        <v>32.119999999999997</v>
      </c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103">
        <f>C6+1</f>
        <v>4</v>
      </c>
      <c r="D7" s="58" t="s">
        <v>498</v>
      </c>
      <c r="E7" s="1"/>
      <c r="F7" s="1"/>
      <c r="G7" s="41">
        <v>18.55</v>
      </c>
      <c r="H7" s="299"/>
      <c r="I7" s="173">
        <f t="shared" si="0"/>
        <v>4</v>
      </c>
      <c r="J7" s="167" t="s">
        <v>498</v>
      </c>
      <c r="K7" s="174"/>
      <c r="L7" s="178"/>
      <c r="M7" s="41">
        <v>18.55</v>
      </c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103"/>
      <c r="D8" s="58"/>
      <c r="E8" s="1"/>
      <c r="F8" s="41"/>
      <c r="G8" s="41"/>
      <c r="H8" s="299"/>
      <c r="I8" s="173">
        <f t="shared" si="0"/>
        <v>5</v>
      </c>
      <c r="J8" s="167" t="s">
        <v>501</v>
      </c>
      <c r="K8" s="174"/>
      <c r="L8" s="41">
        <v>11.51</v>
      </c>
      <c r="M8" s="174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 s="103">
        <v>5</v>
      </c>
      <c r="D9" s="58" t="s">
        <v>499</v>
      </c>
      <c r="E9" s="1"/>
      <c r="F9" s="5"/>
      <c r="G9" s="41">
        <v>19.850000000000001</v>
      </c>
      <c r="H9" s="299"/>
      <c r="I9" s="173">
        <f t="shared" si="0"/>
        <v>6</v>
      </c>
      <c r="J9" s="167" t="s">
        <v>499</v>
      </c>
      <c r="K9" s="174"/>
      <c r="L9" s="178"/>
      <c r="M9" s="41">
        <v>19.850000000000001</v>
      </c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103">
        <f>C9+1</f>
        <v>6</v>
      </c>
      <c r="D10" s="58" t="s">
        <v>500</v>
      </c>
      <c r="E10" s="1"/>
      <c r="F10" s="21"/>
      <c r="G10" s="41">
        <v>10.85</v>
      </c>
      <c r="H10" s="299"/>
      <c r="I10" s="173">
        <f t="shared" si="0"/>
        <v>7</v>
      </c>
      <c r="J10" s="167" t="s">
        <v>500</v>
      </c>
      <c r="K10" s="174"/>
      <c r="L10" s="41">
        <v>10.85</v>
      </c>
      <c r="M10" s="174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142"/>
      <c r="D11" s="106"/>
      <c r="E11" s="41"/>
      <c r="F11" s="1"/>
      <c r="G11" s="1"/>
      <c r="H11" s="299"/>
      <c r="I11" s="173">
        <f t="shared" si="0"/>
        <v>8</v>
      </c>
      <c r="J11" s="167" t="s">
        <v>502</v>
      </c>
      <c r="K11" s="174"/>
      <c r="L11" s="178"/>
      <c r="M11" s="41">
        <v>23.07</v>
      </c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142"/>
      <c r="D12" s="106"/>
      <c r="E12" s="41"/>
      <c r="F12" s="21"/>
      <c r="G12" s="73"/>
      <c r="H12" s="299"/>
      <c r="I12" s="173">
        <f t="shared" si="0"/>
        <v>9</v>
      </c>
      <c r="J12" s="167" t="s">
        <v>503</v>
      </c>
      <c r="K12" s="174"/>
      <c r="L12" s="178"/>
      <c r="M12" s="41">
        <v>38.880000000000003</v>
      </c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customHeight="1" x14ac:dyDescent="0.25">
      <c r="A13" s="258"/>
      <c r="B13" s="302"/>
      <c r="C13" s="142"/>
      <c r="D13" s="106"/>
      <c r="E13" s="41"/>
      <c r="F13" s="21"/>
      <c r="G13" s="21"/>
      <c r="H13" s="299"/>
      <c r="I13" s="173">
        <f t="shared" si="0"/>
        <v>10</v>
      </c>
      <c r="J13" s="167" t="s">
        <v>504</v>
      </c>
      <c r="K13" s="174"/>
      <c r="L13" s="178"/>
      <c r="M13" s="41">
        <v>24.61</v>
      </c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customHeight="1" x14ac:dyDescent="0.25">
      <c r="A14" s="258"/>
      <c r="B14" s="302"/>
      <c r="C14" s="142"/>
      <c r="D14" s="106"/>
      <c r="E14" s="41"/>
      <c r="F14" s="1"/>
      <c r="G14" s="1"/>
      <c r="H14" s="299"/>
      <c r="I14" s="173">
        <f t="shared" si="0"/>
        <v>11</v>
      </c>
      <c r="J14" s="167" t="s">
        <v>505</v>
      </c>
      <c r="K14" s="174"/>
      <c r="L14" s="178"/>
      <c r="M14" s="41">
        <v>35.07</v>
      </c>
      <c r="N14" s="1"/>
      <c r="O14" s="1"/>
      <c r="P14" s="1"/>
      <c r="Q14" s="1"/>
      <c r="R14" s="1"/>
    </row>
    <row r="15" spans="1:27" ht="15.75" customHeight="1" x14ac:dyDescent="0.25">
      <c r="A15" s="258"/>
      <c r="B15" s="302"/>
      <c r="C15" s="142"/>
      <c r="D15" s="106"/>
      <c r="E15" s="41"/>
      <c r="F15" s="1"/>
      <c r="G15" s="1"/>
      <c r="H15" s="299"/>
      <c r="I15" s="173">
        <f t="shared" si="0"/>
        <v>12</v>
      </c>
      <c r="J15" s="167" t="s">
        <v>506</v>
      </c>
      <c r="K15" s="174"/>
      <c r="L15" s="178"/>
      <c r="M15" s="41">
        <v>23.62</v>
      </c>
      <c r="N15" s="1"/>
      <c r="O15" s="1"/>
      <c r="P15" s="1"/>
      <c r="Q15" s="1"/>
      <c r="R15" s="1"/>
    </row>
    <row r="16" spans="1:27" ht="15.75" customHeight="1" x14ac:dyDescent="0.25">
      <c r="A16" s="258"/>
      <c r="B16" s="302"/>
      <c r="C16" s="142"/>
      <c r="D16" s="106"/>
      <c r="E16" s="41"/>
      <c r="F16" s="1"/>
      <c r="G16" s="1"/>
      <c r="H16" s="299"/>
      <c r="I16" s="173">
        <f t="shared" si="0"/>
        <v>13</v>
      </c>
      <c r="J16" s="167" t="s">
        <v>507</v>
      </c>
      <c r="K16" s="174"/>
      <c r="L16" s="178"/>
      <c r="M16" s="41">
        <v>42.4</v>
      </c>
      <c r="N16" s="1"/>
      <c r="O16" s="1"/>
      <c r="P16" s="1"/>
      <c r="Q16" s="1"/>
      <c r="R16" s="1"/>
    </row>
    <row r="17" spans="1:18" ht="15.75" customHeight="1" x14ac:dyDescent="0.25">
      <c r="A17" s="258"/>
      <c r="B17" s="302"/>
      <c r="C17" s="142"/>
      <c r="D17" s="106"/>
      <c r="E17" s="41"/>
      <c r="F17" s="1"/>
      <c r="G17" s="1"/>
      <c r="H17" s="299"/>
      <c r="I17" s="173">
        <f t="shared" si="0"/>
        <v>14</v>
      </c>
      <c r="J17" s="167" t="s">
        <v>508</v>
      </c>
      <c r="K17" s="174"/>
      <c r="L17" s="178"/>
      <c r="M17" s="41">
        <v>61.32</v>
      </c>
      <c r="N17" s="1"/>
      <c r="O17" s="1"/>
      <c r="P17" s="1"/>
      <c r="Q17" s="1"/>
      <c r="R17" s="1"/>
    </row>
    <row r="18" spans="1:18" ht="15.75" customHeight="1" x14ac:dyDescent="0.25">
      <c r="A18" s="258"/>
      <c r="B18" s="302"/>
      <c r="C18" s="142"/>
      <c r="D18" s="106"/>
      <c r="E18" s="41"/>
      <c r="F18" s="1"/>
      <c r="G18" s="1"/>
      <c r="H18" s="299"/>
      <c r="I18" s="175">
        <f t="shared" si="0"/>
        <v>15</v>
      </c>
      <c r="J18" s="168" t="s">
        <v>509</v>
      </c>
      <c r="K18" s="176"/>
      <c r="L18" s="179"/>
      <c r="M18" s="55">
        <v>23.9</v>
      </c>
      <c r="N18" s="1"/>
      <c r="O18" s="1"/>
      <c r="P18" s="1"/>
      <c r="Q18" s="1"/>
      <c r="R18" s="1"/>
    </row>
    <row r="19" spans="1:18" ht="15.75" customHeight="1" x14ac:dyDescent="0.25">
      <c r="A19" s="258"/>
      <c r="B19" s="302"/>
      <c r="C19" s="142"/>
      <c r="D19" s="106"/>
      <c r="E19" s="41"/>
      <c r="F19" s="1"/>
      <c r="G19" s="1"/>
      <c r="H19" s="299"/>
      <c r="I19" s="142"/>
      <c r="J19" s="106"/>
      <c r="K19" s="41"/>
      <c r="L19" s="106"/>
      <c r="M19" s="145"/>
      <c r="N19" s="1"/>
      <c r="O19" s="1"/>
      <c r="P19" s="1"/>
      <c r="Q19" s="1"/>
      <c r="R19" s="1"/>
    </row>
    <row r="20" spans="1:18" ht="15.75" x14ac:dyDescent="0.25">
      <c r="A20" s="258"/>
      <c r="B20" s="302"/>
      <c r="C20" s="142"/>
      <c r="D20" s="106"/>
      <c r="E20" s="41"/>
      <c r="F20" s="1"/>
      <c r="G20" s="1"/>
      <c r="H20" s="299"/>
      <c r="I20" s="142"/>
      <c r="J20" s="106"/>
      <c r="K20" s="145"/>
      <c r="L20" s="106"/>
      <c r="M20" s="41"/>
      <c r="N20" s="1"/>
      <c r="O20" s="1"/>
      <c r="P20" s="1"/>
      <c r="Q20" s="1"/>
      <c r="R20" s="1"/>
    </row>
    <row r="21" spans="1:18" ht="15.75" x14ac:dyDescent="0.25">
      <c r="A21" s="258"/>
      <c r="B21" s="302"/>
      <c r="C21" s="142"/>
      <c r="D21" s="106"/>
      <c r="E21" s="41"/>
      <c r="F21" s="1"/>
      <c r="G21" s="1"/>
      <c r="H21" s="299"/>
      <c r="I21" s="142"/>
      <c r="J21" s="106"/>
      <c r="K21" s="145"/>
      <c r="L21" s="106"/>
      <c r="M21" s="41"/>
      <c r="N21" s="1"/>
      <c r="O21" s="1"/>
      <c r="P21" s="1"/>
      <c r="Q21" s="1"/>
      <c r="R21" s="1"/>
    </row>
    <row r="22" spans="1:18" ht="15.75" x14ac:dyDescent="0.25">
      <c r="A22" s="258"/>
      <c r="B22" s="302"/>
      <c r="C22" s="142"/>
      <c r="D22" s="106"/>
      <c r="E22" s="41"/>
      <c r="F22" s="1"/>
      <c r="G22" s="1"/>
      <c r="H22" s="299"/>
      <c r="I22" s="142"/>
      <c r="J22" s="106"/>
      <c r="K22" s="145"/>
      <c r="L22" s="106"/>
      <c r="M22" s="41"/>
      <c r="N22" s="1"/>
      <c r="O22" s="1"/>
      <c r="P22" s="1"/>
      <c r="Q22" s="1"/>
      <c r="R22" s="1"/>
    </row>
    <row r="23" spans="1:18" ht="15.75" x14ac:dyDescent="0.25">
      <c r="A23" s="258"/>
      <c r="B23" s="302"/>
      <c r="C23" s="142"/>
      <c r="D23" s="106"/>
      <c r="E23" s="41"/>
      <c r="F23" s="1"/>
      <c r="G23" s="1"/>
      <c r="H23" s="299"/>
      <c r="I23" s="142"/>
      <c r="J23" s="106"/>
      <c r="K23" s="41"/>
      <c r="L23" s="106"/>
      <c r="M23" s="145"/>
      <c r="N23" s="1"/>
      <c r="O23" s="1"/>
      <c r="P23" s="1"/>
      <c r="Q23" s="1"/>
      <c r="R23" s="1"/>
    </row>
    <row r="24" spans="1:18" ht="15.75" x14ac:dyDescent="0.25">
      <c r="A24" s="258"/>
      <c r="B24" s="302"/>
      <c r="C24" s="142"/>
      <c r="D24" s="106"/>
      <c r="E24" s="41"/>
      <c r="F24" s="1"/>
      <c r="G24" s="1"/>
      <c r="H24" s="299"/>
      <c r="I24" s="142"/>
      <c r="J24" s="106"/>
      <c r="K24" s="41"/>
      <c r="L24" s="106"/>
      <c r="M24" s="145"/>
      <c r="N24" s="1"/>
      <c r="O24" s="1"/>
      <c r="P24" s="1"/>
      <c r="Q24" s="1"/>
      <c r="R24" s="1"/>
    </row>
    <row r="25" spans="1:18" ht="15.75" x14ac:dyDescent="0.25">
      <c r="A25" s="258"/>
      <c r="B25" s="302"/>
      <c r="C25" s="142"/>
      <c r="D25" s="106"/>
      <c r="E25" s="41"/>
      <c r="F25" s="1"/>
      <c r="G25" s="1"/>
      <c r="H25" s="299"/>
      <c r="I25" s="142"/>
      <c r="J25" s="106"/>
      <c r="K25" s="41"/>
      <c r="L25" s="106"/>
      <c r="M25" s="145"/>
      <c r="N25" s="1"/>
      <c r="O25" s="1"/>
      <c r="P25" s="1"/>
      <c r="Q25" s="1"/>
      <c r="R25" s="1"/>
    </row>
    <row r="26" spans="1:18" ht="15.75" x14ac:dyDescent="0.25">
      <c r="A26" s="258"/>
      <c r="B26" s="302"/>
      <c r="C26" s="142"/>
      <c r="D26" s="106"/>
      <c r="E26" s="41"/>
      <c r="F26" s="1"/>
      <c r="G26" s="1"/>
      <c r="H26" s="299"/>
      <c r="I26" s="142"/>
      <c r="J26" s="106"/>
      <c r="K26" s="41"/>
      <c r="L26" s="106"/>
      <c r="M26" s="145"/>
      <c r="N26" s="1"/>
      <c r="O26" s="1"/>
      <c r="P26" s="1"/>
      <c r="Q26" s="1"/>
      <c r="R26" s="1"/>
    </row>
    <row r="27" spans="1:18" ht="15.75" x14ac:dyDescent="0.25">
      <c r="A27" s="258"/>
      <c r="B27" s="302"/>
      <c r="C27" s="142"/>
      <c r="D27" s="106"/>
      <c r="E27" s="41"/>
      <c r="F27" s="1"/>
      <c r="G27" s="1"/>
      <c r="H27" s="299"/>
      <c r="I27" s="142"/>
      <c r="J27" s="106"/>
      <c r="K27" s="41"/>
      <c r="L27" s="106"/>
      <c r="M27" s="145"/>
      <c r="N27" s="1"/>
      <c r="O27" s="1"/>
      <c r="P27" s="1"/>
      <c r="Q27" s="1"/>
      <c r="R27" s="1"/>
    </row>
    <row r="28" spans="1:18" ht="15.75" x14ac:dyDescent="0.25">
      <c r="A28" s="258"/>
      <c r="B28" s="302"/>
      <c r="C28" s="142"/>
      <c r="D28" s="106"/>
      <c r="E28" s="41"/>
      <c r="F28" s="1"/>
      <c r="G28" s="1"/>
      <c r="H28" s="299"/>
      <c r="I28" s="142"/>
      <c r="J28" s="106"/>
      <c r="K28" s="41"/>
      <c r="L28" s="106"/>
      <c r="M28" s="145"/>
      <c r="N28" s="1"/>
      <c r="O28" s="1"/>
      <c r="P28" s="1"/>
      <c r="Q28" s="1"/>
      <c r="R28" s="1"/>
    </row>
    <row r="29" spans="1:18" ht="15.75" x14ac:dyDescent="0.25">
      <c r="A29" s="258"/>
      <c r="B29" s="302"/>
      <c r="C29" s="142"/>
      <c r="D29" s="106"/>
      <c r="E29" s="41"/>
      <c r="F29" s="1"/>
      <c r="G29" s="1"/>
      <c r="H29" s="299"/>
      <c r="I29" s="142"/>
      <c r="J29" s="106"/>
      <c r="K29" s="41"/>
      <c r="L29" s="106"/>
      <c r="M29" s="145"/>
      <c r="N29" s="1"/>
      <c r="O29" s="1"/>
      <c r="P29" s="1"/>
      <c r="Q29" s="1"/>
      <c r="R29" s="1"/>
    </row>
    <row r="30" spans="1:18" ht="15.75" x14ac:dyDescent="0.25">
      <c r="A30" s="258"/>
      <c r="B30" s="302"/>
      <c r="C30" s="142"/>
      <c r="D30" s="106"/>
      <c r="E30" s="41"/>
      <c r="F30" s="1"/>
      <c r="G30" s="1"/>
      <c r="H30" s="299"/>
      <c r="I30" s="142"/>
      <c r="J30" s="106"/>
      <c r="K30" s="41"/>
      <c r="L30" s="106"/>
      <c r="M30" s="145"/>
      <c r="N30" s="1"/>
      <c r="O30" s="1"/>
      <c r="P30" s="1"/>
      <c r="Q30" s="1"/>
      <c r="R30" s="1"/>
    </row>
    <row r="31" spans="1:18" ht="15.75" x14ac:dyDescent="0.25">
      <c r="A31" s="258"/>
      <c r="B31" s="302"/>
      <c r="C31" s="142"/>
      <c r="D31" s="106"/>
      <c r="E31" s="41"/>
      <c r="F31" s="1"/>
      <c r="G31" s="1"/>
      <c r="H31" s="299"/>
      <c r="I31" s="142"/>
      <c r="J31" s="106"/>
      <c r="K31" s="41"/>
      <c r="L31" s="106"/>
      <c r="M31" s="145"/>
      <c r="N31" s="1"/>
      <c r="O31" s="1"/>
      <c r="P31" s="1"/>
      <c r="Q31" s="1"/>
      <c r="R31" s="1"/>
    </row>
    <row r="32" spans="1:18" ht="15" customHeight="1" x14ac:dyDescent="0.25">
      <c r="A32" s="258"/>
      <c r="B32" s="302"/>
      <c r="C32" s="142"/>
      <c r="D32" s="106"/>
      <c r="E32" s="41"/>
      <c r="F32" s="1"/>
      <c r="G32" s="1"/>
      <c r="H32" s="299"/>
      <c r="I32" s="159"/>
      <c r="J32" s="106"/>
      <c r="K32" s="1"/>
      <c r="L32" s="6"/>
      <c r="M32" s="1"/>
      <c r="N32" s="1"/>
      <c r="O32" s="1"/>
      <c r="P32" s="1"/>
      <c r="Q32" s="1"/>
      <c r="R32" s="1"/>
    </row>
    <row r="33" spans="3:10" ht="15.75" hidden="1" x14ac:dyDescent="0.25">
      <c r="C33" s="158"/>
      <c r="D33" s="116"/>
      <c r="E33" s="40"/>
      <c r="I33" s="162"/>
      <c r="J33" s="116"/>
    </row>
    <row r="34" spans="3:10" ht="15.75" hidden="1" x14ac:dyDescent="0.25">
      <c r="C34" s="142"/>
      <c r="D34" s="106"/>
      <c r="E34" s="41"/>
      <c r="I34" s="159"/>
      <c r="J34" s="106"/>
    </row>
    <row r="35" spans="3:10" ht="15.75" hidden="1" x14ac:dyDescent="0.25">
      <c r="C35" s="142"/>
      <c r="D35" s="106"/>
      <c r="E35" s="41"/>
      <c r="I35" s="159"/>
      <c r="J35" s="106"/>
    </row>
    <row r="36" spans="3:10" ht="15.75" hidden="1" x14ac:dyDescent="0.25">
      <c r="C36" s="142"/>
      <c r="D36" s="106"/>
      <c r="E36" s="41"/>
      <c r="I36" s="159"/>
      <c r="J36" s="106"/>
    </row>
    <row r="37" spans="3:10" ht="15.75" hidden="1" x14ac:dyDescent="0.25">
      <c r="C37" s="142"/>
      <c r="D37" s="106"/>
      <c r="E37" s="41"/>
      <c r="I37" s="159"/>
      <c r="J37" s="106"/>
    </row>
    <row r="38" spans="3:10" ht="15.75" hidden="1" x14ac:dyDescent="0.25">
      <c r="C38" s="142"/>
      <c r="D38" s="106"/>
      <c r="E38" s="41"/>
      <c r="I38" s="159"/>
      <c r="J38" s="106"/>
    </row>
    <row r="39" spans="3:10" ht="15.75" hidden="1" x14ac:dyDescent="0.25">
      <c r="C39" s="142"/>
      <c r="D39" s="106"/>
      <c r="E39" s="41"/>
      <c r="I39" s="159"/>
      <c r="J39" s="106"/>
    </row>
    <row r="40" spans="3:10" ht="15.75" hidden="1" x14ac:dyDescent="0.25">
      <c r="C40" s="142"/>
      <c r="D40" s="106"/>
      <c r="E40" s="41"/>
      <c r="I40" s="159"/>
      <c r="J40" s="106"/>
    </row>
    <row r="41" spans="3:10" ht="15.75" hidden="1" x14ac:dyDescent="0.25">
      <c r="C41" s="142"/>
      <c r="D41" s="106"/>
      <c r="E41" s="41"/>
      <c r="I41" s="159"/>
      <c r="J41" s="106"/>
    </row>
    <row r="42" spans="3:10" ht="15.75" hidden="1" x14ac:dyDescent="0.25">
      <c r="C42" s="142"/>
      <c r="D42" s="106"/>
      <c r="E42" s="41"/>
      <c r="I42" s="159"/>
      <c r="J42" s="106"/>
    </row>
    <row r="43" spans="3:10" ht="15.75" hidden="1" x14ac:dyDescent="0.25">
      <c r="C43" s="142"/>
      <c r="D43" s="106"/>
      <c r="E43" s="41"/>
      <c r="I43" s="159"/>
      <c r="J43" s="106"/>
    </row>
    <row r="44" spans="3:10" ht="15.75" hidden="1" x14ac:dyDescent="0.25">
      <c r="C44" s="142"/>
      <c r="D44" s="106"/>
      <c r="E44" s="41"/>
      <c r="I44" s="159"/>
      <c r="J44" s="106"/>
    </row>
    <row r="45" spans="3:10" ht="15.75" hidden="1" x14ac:dyDescent="0.25">
      <c r="C45" s="142"/>
      <c r="D45" s="106"/>
      <c r="E45" s="41"/>
      <c r="I45" s="159"/>
      <c r="J45" s="106"/>
    </row>
    <row r="46" spans="3:10" ht="15.75" hidden="1" x14ac:dyDescent="0.25">
      <c r="C46" s="142"/>
      <c r="D46" s="106"/>
      <c r="E46" s="41"/>
      <c r="I46" s="159"/>
      <c r="J46" s="106"/>
    </row>
    <row r="47" spans="3:10" ht="15.75" hidden="1" x14ac:dyDescent="0.25">
      <c r="C47" s="142"/>
      <c r="D47" s="106"/>
      <c r="E47" s="41"/>
      <c r="I47" s="159"/>
      <c r="J47" s="106"/>
    </row>
    <row r="48" spans="3:10" ht="15.75" hidden="1" x14ac:dyDescent="0.25">
      <c r="C48" s="142"/>
      <c r="D48" s="106"/>
      <c r="E48" s="41"/>
      <c r="I48" s="159"/>
      <c r="J48" s="106"/>
    </row>
    <row r="49" spans="2:18" ht="15.75" hidden="1" x14ac:dyDescent="0.25">
      <c r="C49" s="142"/>
      <c r="D49" s="106"/>
      <c r="E49" s="41"/>
      <c r="I49" s="159"/>
      <c r="J49" s="106"/>
    </row>
    <row r="50" spans="2:18" ht="15.75" hidden="1" x14ac:dyDescent="0.25">
      <c r="C50" s="142"/>
      <c r="D50" s="106"/>
      <c r="E50" s="41"/>
      <c r="I50" s="159"/>
      <c r="J50" s="106"/>
    </row>
    <row r="51" spans="2:18" ht="15.75" hidden="1" x14ac:dyDescent="0.25">
      <c r="C51" s="142"/>
      <c r="D51" s="106"/>
      <c r="E51" s="41"/>
      <c r="I51" s="159"/>
      <c r="J51" s="106"/>
    </row>
    <row r="52" spans="2:18" ht="15.75" hidden="1" x14ac:dyDescent="0.25">
      <c r="C52" s="142"/>
      <c r="D52" s="106"/>
      <c r="E52" s="41"/>
      <c r="I52" s="159"/>
      <c r="J52" s="106"/>
    </row>
    <row r="53" spans="2:18" ht="15.75" hidden="1" x14ac:dyDescent="0.25">
      <c r="C53" s="142"/>
      <c r="D53" s="106"/>
      <c r="E53" s="41"/>
      <c r="I53" s="159"/>
      <c r="J53" s="106"/>
    </row>
    <row r="54" spans="2:18" ht="15.75" hidden="1" x14ac:dyDescent="0.25">
      <c r="C54" s="142"/>
      <c r="D54" s="106"/>
      <c r="E54" s="41"/>
      <c r="I54" s="159"/>
      <c r="J54" s="106"/>
    </row>
    <row r="55" spans="2:18" ht="15.75" hidden="1" x14ac:dyDescent="0.25">
      <c r="C55" s="142"/>
      <c r="D55" s="106"/>
      <c r="E55" s="41"/>
      <c r="I55" s="159"/>
      <c r="J55" s="106"/>
    </row>
    <row r="56" spans="2:18" ht="15.75" hidden="1" x14ac:dyDescent="0.25">
      <c r="C56" s="142"/>
      <c r="D56" s="106"/>
      <c r="E56" s="41"/>
      <c r="I56" s="159"/>
      <c r="J56" s="106"/>
    </row>
    <row r="57" spans="2:18" ht="15.75" hidden="1" x14ac:dyDescent="0.25">
      <c r="C57" s="142"/>
      <c r="D57" s="106"/>
      <c r="E57" s="41"/>
      <c r="I57" s="159"/>
      <c r="J57" s="106"/>
    </row>
    <row r="58" spans="2:18" ht="16.5" hidden="1" thickBot="1" x14ac:dyDescent="0.3">
      <c r="C58" s="160"/>
      <c r="D58" s="117"/>
      <c r="E58" s="55"/>
      <c r="I58" s="159"/>
      <c r="J58" s="161"/>
    </row>
    <row r="60" spans="2:18" ht="18.75" x14ac:dyDescent="0.3">
      <c r="B60" s="313" t="s">
        <v>897</v>
      </c>
      <c r="C60" s="313" t="s">
        <v>35</v>
      </c>
      <c r="D60" s="313" t="s">
        <v>898</v>
      </c>
      <c r="E60" s="313"/>
      <c r="F60" s="313"/>
      <c r="G60" s="313"/>
      <c r="H60" s="313"/>
      <c r="I60" s="313"/>
      <c r="J60" s="313"/>
      <c r="K60" s="313"/>
      <c r="L60" s="313"/>
      <c r="M60" s="313"/>
      <c r="N60" s="313"/>
      <c r="O60" s="314"/>
      <c r="P60" s="314"/>
      <c r="Q60" s="314"/>
      <c r="R60" s="314"/>
    </row>
    <row r="61" spans="2:18" ht="18.75" x14ac:dyDescent="0.3">
      <c r="B61" s="313" t="s">
        <v>899</v>
      </c>
      <c r="C61" s="313" t="s">
        <v>35</v>
      </c>
      <c r="D61" s="313" t="s">
        <v>902</v>
      </c>
      <c r="E61" s="315" t="s">
        <v>903</v>
      </c>
      <c r="F61" s="313"/>
      <c r="G61" s="313"/>
      <c r="H61" s="313"/>
      <c r="I61" s="313"/>
      <c r="J61" s="313"/>
      <c r="K61" s="313"/>
      <c r="L61" s="313"/>
      <c r="M61" s="313"/>
      <c r="N61" s="313"/>
      <c r="O61" s="314"/>
      <c r="P61" s="314"/>
      <c r="Q61" s="314"/>
      <c r="R61" s="314"/>
    </row>
    <row r="62" spans="2:18" ht="18.75" x14ac:dyDescent="0.3">
      <c r="B62" s="313"/>
      <c r="C62" s="313"/>
      <c r="D62" s="313" t="s">
        <v>900</v>
      </c>
      <c r="E62" s="315" t="s">
        <v>901</v>
      </c>
      <c r="F62" s="313"/>
      <c r="G62" s="313"/>
      <c r="H62" s="313"/>
      <c r="I62" s="313"/>
      <c r="J62" s="313"/>
      <c r="K62" s="313"/>
      <c r="L62" s="313"/>
      <c r="M62" s="313"/>
      <c r="N62" s="313"/>
      <c r="O62" s="314"/>
      <c r="P62" s="314"/>
      <c r="Q62" s="314"/>
      <c r="R62" s="314"/>
    </row>
    <row r="63" spans="2:18" ht="18.75" x14ac:dyDescent="0.3">
      <c r="B63" s="313"/>
      <c r="C63" s="313"/>
      <c r="D63" s="313"/>
      <c r="E63" s="313"/>
      <c r="F63" s="313"/>
      <c r="G63" s="313"/>
      <c r="H63" s="313"/>
      <c r="I63" s="313"/>
      <c r="J63" s="313"/>
      <c r="K63" s="313"/>
      <c r="L63" s="313"/>
      <c r="M63" s="313"/>
      <c r="N63" s="313"/>
      <c r="O63" s="314"/>
      <c r="P63" s="314"/>
      <c r="Q63" s="314"/>
      <c r="R63" s="314"/>
    </row>
    <row r="64" spans="2:18" x14ac:dyDescent="0.25">
      <c r="B64" s="314"/>
      <c r="C64" s="314"/>
      <c r="D64" s="314"/>
      <c r="E64" s="314"/>
      <c r="F64" s="314"/>
      <c r="G64" s="314"/>
      <c r="H64" s="314"/>
      <c r="I64" s="314"/>
      <c r="J64" s="314"/>
      <c r="K64" s="314"/>
      <c r="L64" s="314"/>
      <c r="M64" s="314"/>
      <c r="N64" s="314"/>
      <c r="O64" s="314"/>
      <c r="P64" s="314"/>
      <c r="Q64" s="314"/>
      <c r="R64" s="314"/>
    </row>
  </sheetData>
  <mergeCells count="13">
    <mergeCell ref="O2:O3"/>
    <mergeCell ref="P2:P3"/>
    <mergeCell ref="Q2:Q3"/>
    <mergeCell ref="R2:R3"/>
    <mergeCell ref="A4:A32"/>
    <mergeCell ref="B4:B32"/>
    <mergeCell ref="H4:H32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60"/>
  <sheetViews>
    <sheetView view="pageBreakPreview" topLeftCell="A11" zoomScale="60" zoomScaleNormal="70" workbookViewId="0">
      <selection activeCell="B42" sqref="B42:R46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6" max="6" width="10.570312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26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510</v>
      </c>
      <c r="C4" s="103"/>
      <c r="D4" s="58"/>
      <c r="E4" s="67"/>
      <c r="F4" s="41"/>
      <c r="G4" s="184"/>
      <c r="H4" s="299" t="s">
        <v>511</v>
      </c>
      <c r="I4" s="4">
        <v>1</v>
      </c>
      <c r="J4" s="144" t="s">
        <v>518</v>
      </c>
      <c r="K4" s="66">
        <v>9.14</v>
      </c>
      <c r="L4" s="106"/>
      <c r="M4" s="145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103"/>
      <c r="D5" s="58"/>
      <c r="E5" s="67"/>
      <c r="F5" s="41"/>
      <c r="G5" s="184"/>
      <c r="H5" s="299"/>
      <c r="I5" s="4">
        <f>I4+1</f>
        <v>2</v>
      </c>
      <c r="J5" s="144" t="s">
        <v>519</v>
      </c>
      <c r="K5" s="145"/>
      <c r="L5" s="67">
        <v>10.08</v>
      </c>
      <c r="M5" s="145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103"/>
      <c r="D6" s="58"/>
      <c r="E6" s="67"/>
      <c r="F6" s="41"/>
      <c r="G6" s="41"/>
      <c r="H6" s="299"/>
      <c r="I6" s="4">
        <f t="shared" ref="I6:I39" si="0">I5+1</f>
        <v>3</v>
      </c>
      <c r="J6" s="144" t="s">
        <v>520</v>
      </c>
      <c r="K6" s="67">
        <v>8.8800000000000008</v>
      </c>
      <c r="L6" s="106"/>
      <c r="M6" s="145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103"/>
      <c r="D7" s="58"/>
      <c r="E7" s="67"/>
      <c r="F7" s="1"/>
      <c r="G7" s="41"/>
      <c r="H7" s="299"/>
      <c r="I7" s="4">
        <f t="shared" si="0"/>
        <v>4</v>
      </c>
      <c r="J7" s="144" t="s">
        <v>521</v>
      </c>
      <c r="K7" s="67">
        <v>6.71</v>
      </c>
      <c r="L7" s="106"/>
      <c r="M7" s="145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103"/>
      <c r="D8" s="58"/>
      <c r="E8" s="67"/>
      <c r="F8" s="41"/>
      <c r="G8" s="41"/>
      <c r="H8" s="299"/>
      <c r="I8" s="4">
        <f t="shared" si="0"/>
        <v>5</v>
      </c>
      <c r="J8" s="144" t="s">
        <v>522</v>
      </c>
      <c r="K8" s="67">
        <v>0.97</v>
      </c>
      <c r="L8" s="106"/>
      <c r="M8" s="145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 s="103"/>
      <c r="D9" s="58"/>
      <c r="E9" s="67"/>
      <c r="F9" s="5"/>
      <c r="G9" s="41"/>
      <c r="H9" s="299"/>
      <c r="I9" s="4">
        <f t="shared" si="0"/>
        <v>6</v>
      </c>
      <c r="J9" s="144" t="s">
        <v>523</v>
      </c>
      <c r="K9" s="145"/>
      <c r="L9" s="106"/>
      <c r="M9" s="67">
        <v>18.3</v>
      </c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103"/>
      <c r="D10" s="58"/>
      <c r="E10" s="67"/>
      <c r="F10" s="21"/>
      <c r="G10" s="41"/>
      <c r="H10" s="299"/>
      <c r="I10" s="4">
        <f t="shared" si="0"/>
        <v>7</v>
      </c>
      <c r="J10" s="144" t="s">
        <v>524</v>
      </c>
      <c r="K10" s="67">
        <v>2.2799999999999998</v>
      </c>
      <c r="L10" s="106"/>
      <c r="M10" s="145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142"/>
      <c r="D11" s="106"/>
      <c r="E11" s="67"/>
      <c r="F11" s="1"/>
      <c r="G11" s="1"/>
      <c r="H11" s="299"/>
      <c r="I11" s="4">
        <f t="shared" si="0"/>
        <v>8</v>
      </c>
      <c r="J11" s="144" t="s">
        <v>525</v>
      </c>
      <c r="K11" s="145"/>
      <c r="L11" s="67">
        <v>13.69</v>
      </c>
      <c r="M11" s="145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142"/>
      <c r="D12" s="106"/>
      <c r="E12" s="67"/>
      <c r="F12" s="21"/>
      <c r="G12" s="73"/>
      <c r="H12" s="299"/>
      <c r="I12" s="4">
        <f t="shared" si="0"/>
        <v>9</v>
      </c>
      <c r="J12" s="144" t="s">
        <v>526</v>
      </c>
      <c r="K12" s="145"/>
      <c r="L12" s="106"/>
      <c r="M12" s="67">
        <v>21.15</v>
      </c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customHeight="1" x14ac:dyDescent="0.25">
      <c r="A13" s="258"/>
      <c r="B13" s="302"/>
      <c r="C13" s="142">
        <v>1</v>
      </c>
      <c r="D13" s="106" t="s">
        <v>512</v>
      </c>
      <c r="E13" s="67">
        <v>0.73</v>
      </c>
      <c r="F13" s="21"/>
      <c r="G13" s="21"/>
      <c r="H13" s="299"/>
      <c r="I13" s="4">
        <f t="shared" si="0"/>
        <v>10</v>
      </c>
      <c r="J13" s="144" t="s">
        <v>512</v>
      </c>
      <c r="K13" s="67">
        <v>5.17</v>
      </c>
      <c r="L13" s="106"/>
      <c r="M13" s="145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customHeight="1" x14ac:dyDescent="0.25">
      <c r="A14" s="258"/>
      <c r="B14" s="302"/>
      <c r="C14" s="142"/>
      <c r="D14" s="106"/>
      <c r="E14" s="67"/>
      <c r="F14" s="1"/>
      <c r="G14" s="1"/>
      <c r="H14" s="299"/>
      <c r="I14" s="4">
        <f t="shared" si="0"/>
        <v>11</v>
      </c>
      <c r="J14" s="144" t="s">
        <v>527</v>
      </c>
      <c r="K14" s="67">
        <v>3.91</v>
      </c>
      <c r="L14" s="106"/>
      <c r="M14" s="145"/>
      <c r="N14" s="1"/>
      <c r="O14" s="1"/>
      <c r="P14" s="1"/>
      <c r="Q14" s="1"/>
      <c r="R14" s="1"/>
    </row>
    <row r="15" spans="1:27" ht="15.75" customHeight="1" x14ac:dyDescent="0.25">
      <c r="A15" s="258"/>
      <c r="B15" s="302"/>
      <c r="C15" s="142"/>
      <c r="D15" s="106"/>
      <c r="E15" s="67"/>
      <c r="F15" s="1"/>
      <c r="G15" s="1"/>
      <c r="H15" s="299"/>
      <c r="I15" s="4">
        <f t="shared" si="0"/>
        <v>12</v>
      </c>
      <c r="J15" s="144" t="s">
        <v>528</v>
      </c>
      <c r="K15" s="67">
        <v>6.56</v>
      </c>
      <c r="L15" s="106"/>
      <c r="M15" s="145"/>
      <c r="N15" s="1"/>
      <c r="O15" s="1"/>
      <c r="P15" s="1"/>
      <c r="Q15" s="1"/>
      <c r="R15" s="1"/>
    </row>
    <row r="16" spans="1:27" ht="15.75" customHeight="1" x14ac:dyDescent="0.25">
      <c r="A16" s="258"/>
      <c r="B16" s="302"/>
      <c r="C16" s="142">
        <v>2</v>
      </c>
      <c r="D16" s="106" t="s">
        <v>513</v>
      </c>
      <c r="E16" s="67">
        <v>1.52</v>
      </c>
      <c r="F16" s="1"/>
      <c r="G16" s="1"/>
      <c r="H16" s="299"/>
      <c r="I16" s="4">
        <f t="shared" si="0"/>
        <v>13</v>
      </c>
      <c r="J16" s="144" t="s">
        <v>513</v>
      </c>
      <c r="K16" s="67">
        <v>4.42</v>
      </c>
      <c r="L16" s="106"/>
      <c r="M16" s="145"/>
      <c r="N16" s="1"/>
      <c r="O16" s="1"/>
      <c r="P16" s="1"/>
      <c r="Q16" s="1"/>
      <c r="R16" s="1"/>
    </row>
    <row r="17" spans="1:18" ht="15.75" customHeight="1" x14ac:dyDescent="0.25">
      <c r="A17" s="258"/>
      <c r="B17" s="302"/>
      <c r="C17" s="142">
        <v>3</v>
      </c>
      <c r="D17" s="106" t="s">
        <v>514</v>
      </c>
      <c r="E17" s="67">
        <v>0.25</v>
      </c>
      <c r="F17" s="1"/>
      <c r="G17" s="1"/>
      <c r="H17" s="299"/>
      <c r="I17" s="4">
        <f t="shared" si="0"/>
        <v>14</v>
      </c>
      <c r="J17" s="144" t="s">
        <v>514</v>
      </c>
      <c r="K17" s="67">
        <v>6.59</v>
      </c>
      <c r="L17" s="106"/>
      <c r="M17" s="145"/>
      <c r="N17" s="1"/>
      <c r="O17" s="1"/>
      <c r="P17" s="1"/>
      <c r="Q17" s="1"/>
      <c r="R17" s="1"/>
    </row>
    <row r="18" spans="1:18" ht="15.75" customHeight="1" x14ac:dyDescent="0.25">
      <c r="A18" s="258"/>
      <c r="B18" s="302"/>
      <c r="C18" s="142"/>
      <c r="D18" s="106"/>
      <c r="E18" s="67"/>
      <c r="F18" s="1"/>
      <c r="G18" s="1"/>
      <c r="H18" s="299"/>
      <c r="I18" s="4">
        <f t="shared" si="0"/>
        <v>15</v>
      </c>
      <c r="J18" s="144" t="s">
        <v>529</v>
      </c>
      <c r="K18" s="67"/>
      <c r="L18" s="106"/>
      <c r="M18" s="145">
        <v>28.48</v>
      </c>
      <c r="N18" s="1"/>
      <c r="O18" s="1"/>
      <c r="P18" s="1"/>
      <c r="Q18" s="1"/>
      <c r="R18" s="1"/>
    </row>
    <row r="19" spans="1:18" ht="15.75" customHeight="1" x14ac:dyDescent="0.25">
      <c r="A19" s="258"/>
      <c r="B19" s="302"/>
      <c r="C19" s="142"/>
      <c r="D19" s="106"/>
      <c r="E19" s="67"/>
      <c r="F19" s="1"/>
      <c r="G19" s="1"/>
      <c r="H19" s="299"/>
      <c r="I19" s="4">
        <f t="shared" si="0"/>
        <v>16</v>
      </c>
      <c r="J19" s="144" t="s">
        <v>530</v>
      </c>
      <c r="K19" s="67"/>
      <c r="L19" s="106">
        <v>13.84</v>
      </c>
      <c r="M19" s="145"/>
      <c r="N19" s="1"/>
      <c r="O19" s="1"/>
      <c r="P19" s="1"/>
      <c r="Q19" s="1"/>
      <c r="R19" s="1"/>
    </row>
    <row r="20" spans="1:18" ht="15.75" x14ac:dyDescent="0.25">
      <c r="A20" s="258"/>
      <c r="B20" s="302"/>
      <c r="C20" s="142"/>
      <c r="D20" s="106"/>
      <c r="E20" s="67"/>
      <c r="F20" s="1"/>
      <c r="G20" s="1"/>
      <c r="H20" s="299"/>
      <c r="I20" s="4">
        <f t="shared" si="0"/>
        <v>17</v>
      </c>
      <c r="J20" s="144" t="s">
        <v>531</v>
      </c>
      <c r="K20" s="145">
        <v>2.2999999999999998</v>
      </c>
      <c r="L20" s="106"/>
      <c r="M20" s="67"/>
      <c r="N20" s="1"/>
      <c r="O20" s="1"/>
      <c r="P20" s="1"/>
      <c r="Q20" s="1"/>
      <c r="R20" s="1"/>
    </row>
    <row r="21" spans="1:18" ht="15.75" x14ac:dyDescent="0.25">
      <c r="A21" s="258"/>
      <c r="B21" s="302"/>
      <c r="C21" s="142"/>
      <c r="D21" s="106"/>
      <c r="E21" s="67"/>
      <c r="F21" s="1"/>
      <c r="G21" s="1"/>
      <c r="H21" s="299"/>
      <c r="I21" s="4">
        <f t="shared" si="0"/>
        <v>18</v>
      </c>
      <c r="J21" s="144" t="s">
        <v>532</v>
      </c>
      <c r="K21" s="145">
        <v>7.96</v>
      </c>
      <c r="L21" s="67"/>
      <c r="M21" s="145"/>
      <c r="N21" s="1"/>
      <c r="O21" s="1"/>
      <c r="P21" s="1"/>
      <c r="Q21" s="1"/>
      <c r="R21" s="1"/>
    </row>
    <row r="22" spans="1:18" ht="15.75" x14ac:dyDescent="0.25">
      <c r="A22" s="258"/>
      <c r="B22" s="302"/>
      <c r="C22" s="142">
        <v>4</v>
      </c>
      <c r="D22" s="106" t="s">
        <v>515</v>
      </c>
      <c r="E22" s="67">
        <v>1.57</v>
      </c>
      <c r="F22" s="1"/>
      <c r="G22" s="1"/>
      <c r="H22" s="299"/>
      <c r="I22" s="4">
        <f t="shared" si="0"/>
        <v>19</v>
      </c>
      <c r="J22" s="144" t="s">
        <v>515</v>
      </c>
      <c r="K22" s="67">
        <v>4.49</v>
      </c>
      <c r="L22" s="106"/>
      <c r="M22" s="145"/>
      <c r="N22" s="1"/>
      <c r="O22" s="1"/>
      <c r="P22" s="1"/>
      <c r="Q22" s="1"/>
      <c r="R22" s="1"/>
    </row>
    <row r="23" spans="1:18" ht="15.75" x14ac:dyDescent="0.25">
      <c r="A23" s="258"/>
      <c r="B23" s="302"/>
      <c r="C23" s="142">
        <v>5</v>
      </c>
      <c r="D23" s="106" t="s">
        <v>516</v>
      </c>
      <c r="E23" s="67">
        <v>1.57</v>
      </c>
      <c r="F23" s="1"/>
      <c r="G23" s="1"/>
      <c r="H23" s="299"/>
      <c r="I23" s="4">
        <f t="shared" si="0"/>
        <v>20</v>
      </c>
      <c r="J23" s="144" t="s">
        <v>516</v>
      </c>
      <c r="K23" s="67"/>
      <c r="L23" s="106">
        <v>10.33</v>
      </c>
      <c r="M23" s="145"/>
      <c r="N23" s="1"/>
      <c r="O23" s="1"/>
      <c r="P23" s="1"/>
      <c r="Q23" s="1"/>
      <c r="R23" s="1"/>
    </row>
    <row r="24" spans="1:18" ht="15.75" x14ac:dyDescent="0.25">
      <c r="A24" s="258"/>
      <c r="B24" s="302"/>
      <c r="C24" s="142"/>
      <c r="D24" s="106"/>
      <c r="E24" s="67"/>
      <c r="F24" s="1"/>
      <c r="G24" s="1"/>
      <c r="H24" s="299"/>
      <c r="I24" s="4">
        <f t="shared" si="0"/>
        <v>21</v>
      </c>
      <c r="J24" s="144" t="s">
        <v>533</v>
      </c>
      <c r="K24" s="67">
        <v>9.8800000000000008</v>
      </c>
      <c r="L24" s="106"/>
      <c r="M24" s="145"/>
      <c r="N24" s="1"/>
      <c r="O24" s="1"/>
      <c r="P24" s="1"/>
      <c r="Q24" s="1"/>
      <c r="R24" s="1"/>
    </row>
    <row r="25" spans="1:18" ht="15.75" x14ac:dyDescent="0.25">
      <c r="A25" s="258"/>
      <c r="B25" s="302"/>
      <c r="C25" s="142"/>
      <c r="D25" s="106"/>
      <c r="E25" s="67"/>
      <c r="F25" s="1"/>
      <c r="G25" s="1"/>
      <c r="H25" s="299"/>
      <c r="I25" s="4">
        <f t="shared" si="0"/>
        <v>22</v>
      </c>
      <c r="J25" s="144" t="s">
        <v>534</v>
      </c>
      <c r="K25" s="145"/>
      <c r="L25" s="67">
        <v>14.85</v>
      </c>
      <c r="M25" s="145"/>
      <c r="N25" s="1"/>
      <c r="O25" s="1"/>
      <c r="P25" s="1"/>
      <c r="Q25" s="1"/>
      <c r="R25" s="1"/>
    </row>
    <row r="26" spans="1:18" ht="15.75" x14ac:dyDescent="0.25">
      <c r="A26" s="258"/>
      <c r="B26" s="302"/>
      <c r="C26" s="142"/>
      <c r="D26" s="106"/>
      <c r="E26" s="67"/>
      <c r="F26" s="1"/>
      <c r="G26" s="1"/>
      <c r="H26" s="299"/>
      <c r="I26" s="4">
        <f t="shared" si="0"/>
        <v>23</v>
      </c>
      <c r="J26" s="144" t="s">
        <v>535</v>
      </c>
      <c r="K26" s="145"/>
      <c r="L26" s="67">
        <v>10.16</v>
      </c>
      <c r="M26" s="145"/>
      <c r="N26" s="1"/>
      <c r="O26" s="1"/>
      <c r="P26" s="1"/>
      <c r="Q26" s="1"/>
      <c r="R26" s="1"/>
    </row>
    <row r="27" spans="1:18" ht="15.75" x14ac:dyDescent="0.25">
      <c r="A27" s="258"/>
      <c r="B27" s="302"/>
      <c r="C27" s="142"/>
      <c r="D27" s="106"/>
      <c r="E27" s="67"/>
      <c r="F27" s="1"/>
      <c r="G27" s="1"/>
      <c r="H27" s="299"/>
      <c r="I27" s="4">
        <f t="shared" si="0"/>
        <v>24</v>
      </c>
      <c r="J27" s="144" t="s">
        <v>536</v>
      </c>
      <c r="K27" s="67">
        <v>7.6</v>
      </c>
      <c r="L27" s="106"/>
      <c r="M27" s="145"/>
      <c r="N27" s="1"/>
      <c r="O27" s="1"/>
      <c r="P27" s="1"/>
      <c r="Q27" s="1"/>
      <c r="R27" s="1"/>
    </row>
    <row r="28" spans="1:18" ht="15.75" x14ac:dyDescent="0.25">
      <c r="A28" s="258"/>
      <c r="B28" s="302"/>
      <c r="C28" s="142"/>
      <c r="D28" s="106"/>
      <c r="E28" s="67"/>
      <c r="F28" s="1"/>
      <c r="G28" s="1"/>
      <c r="H28" s="299"/>
      <c r="I28" s="4">
        <f t="shared" si="0"/>
        <v>25</v>
      </c>
      <c r="J28" s="144" t="s">
        <v>361</v>
      </c>
      <c r="K28" s="67">
        <v>5.12</v>
      </c>
      <c r="L28" s="106"/>
      <c r="M28" s="145"/>
      <c r="N28" s="1"/>
      <c r="O28" s="1"/>
      <c r="P28" s="1"/>
      <c r="Q28" s="1"/>
      <c r="R28" s="1"/>
    </row>
    <row r="29" spans="1:18" ht="15.75" x14ac:dyDescent="0.25">
      <c r="A29" s="258"/>
      <c r="B29" s="302"/>
      <c r="C29" s="142"/>
      <c r="D29" s="106"/>
      <c r="E29" s="67"/>
      <c r="F29" s="1"/>
      <c r="G29" s="1"/>
      <c r="H29" s="299"/>
      <c r="I29" s="4">
        <f t="shared" si="0"/>
        <v>26</v>
      </c>
      <c r="J29" s="144" t="s">
        <v>537</v>
      </c>
      <c r="K29" s="67">
        <v>6.2</v>
      </c>
      <c r="L29" s="106"/>
      <c r="M29" s="145"/>
      <c r="N29" s="1"/>
      <c r="O29" s="1"/>
      <c r="P29" s="1"/>
      <c r="Q29" s="1"/>
      <c r="R29" s="1"/>
    </row>
    <row r="30" spans="1:18" ht="15.75" x14ac:dyDescent="0.25">
      <c r="A30" s="258"/>
      <c r="B30" s="302"/>
      <c r="C30" s="142"/>
      <c r="D30" s="106"/>
      <c r="E30" s="67"/>
      <c r="F30" s="1"/>
      <c r="G30" s="1"/>
      <c r="H30" s="299"/>
      <c r="I30" s="4">
        <f t="shared" si="0"/>
        <v>27</v>
      </c>
      <c r="J30" s="144" t="s">
        <v>538</v>
      </c>
      <c r="K30" s="145"/>
      <c r="L30" s="67"/>
      <c r="M30" s="67">
        <v>17.579999999999998</v>
      </c>
      <c r="N30" s="1"/>
      <c r="O30" s="1"/>
      <c r="P30" s="1"/>
      <c r="Q30" s="1"/>
      <c r="R30" s="1"/>
    </row>
    <row r="31" spans="1:18" ht="15.75" x14ac:dyDescent="0.25">
      <c r="A31" s="258"/>
      <c r="B31" s="302"/>
      <c r="C31" s="142"/>
      <c r="D31" s="106"/>
      <c r="E31" s="67"/>
      <c r="F31" s="1"/>
      <c r="G31" s="1"/>
      <c r="H31" s="299"/>
      <c r="I31" s="4">
        <f t="shared" si="0"/>
        <v>28</v>
      </c>
      <c r="J31" s="144" t="s">
        <v>539</v>
      </c>
      <c r="K31" s="67">
        <v>0.36</v>
      </c>
      <c r="L31" s="106"/>
      <c r="M31" s="145"/>
      <c r="N31" s="1"/>
      <c r="O31" s="1"/>
      <c r="P31" s="1"/>
      <c r="Q31" s="1"/>
      <c r="R31" s="1"/>
    </row>
    <row r="32" spans="1:18" ht="15" customHeight="1" x14ac:dyDescent="0.25">
      <c r="A32" s="258"/>
      <c r="B32" s="302"/>
      <c r="C32" s="142"/>
      <c r="D32" s="106"/>
      <c r="E32" s="67"/>
      <c r="F32" s="1"/>
      <c r="G32" s="1"/>
      <c r="H32" s="299"/>
      <c r="I32" s="4">
        <f t="shared" si="0"/>
        <v>29</v>
      </c>
      <c r="J32" s="144" t="s">
        <v>540</v>
      </c>
      <c r="K32" s="67">
        <v>1.21</v>
      </c>
      <c r="L32" s="106"/>
      <c r="M32" s="145"/>
      <c r="N32" s="1"/>
      <c r="O32" s="1"/>
      <c r="P32" s="1"/>
      <c r="Q32" s="1"/>
      <c r="R32" s="1"/>
    </row>
    <row r="33" spans="1:18" ht="15.75" x14ac:dyDescent="0.25">
      <c r="A33" s="258"/>
      <c r="B33" s="302"/>
      <c r="C33" s="142"/>
      <c r="D33" s="106"/>
      <c r="E33" s="67"/>
      <c r="F33" s="1"/>
      <c r="G33" s="1"/>
      <c r="H33" s="299"/>
      <c r="I33" s="4">
        <f t="shared" si="0"/>
        <v>30</v>
      </c>
      <c r="J33" s="144" t="s">
        <v>541</v>
      </c>
      <c r="K33" s="67">
        <v>1.46</v>
      </c>
      <c r="L33" s="106"/>
      <c r="M33" s="145"/>
      <c r="N33" s="1"/>
      <c r="O33" s="1"/>
      <c r="P33" s="1"/>
      <c r="Q33" s="1"/>
      <c r="R33" s="1"/>
    </row>
    <row r="34" spans="1:18" ht="15.75" x14ac:dyDescent="0.25">
      <c r="A34" s="258"/>
      <c r="B34" s="302"/>
      <c r="C34" s="142"/>
      <c r="D34" s="106"/>
      <c r="E34" s="67"/>
      <c r="F34" s="1"/>
      <c r="G34" s="1"/>
      <c r="H34" s="299"/>
      <c r="I34" s="4">
        <f t="shared" si="0"/>
        <v>31</v>
      </c>
      <c r="J34" s="144" t="s">
        <v>542</v>
      </c>
      <c r="K34" s="67">
        <v>2.4500000000000002</v>
      </c>
      <c r="L34" s="106"/>
      <c r="M34" s="145"/>
      <c r="N34" s="1"/>
      <c r="O34" s="1"/>
      <c r="P34" s="1"/>
      <c r="Q34" s="1"/>
      <c r="R34" s="1"/>
    </row>
    <row r="35" spans="1:18" ht="15.75" x14ac:dyDescent="0.25">
      <c r="A35" s="258"/>
      <c r="B35" s="302"/>
      <c r="C35" s="142"/>
      <c r="D35" s="106"/>
      <c r="E35" s="67"/>
      <c r="F35" s="1"/>
      <c r="G35" s="1"/>
      <c r="H35" s="299"/>
      <c r="I35" s="4">
        <f t="shared" si="0"/>
        <v>32</v>
      </c>
      <c r="J35" s="144" t="s">
        <v>543</v>
      </c>
      <c r="K35" s="67">
        <v>3.22</v>
      </c>
      <c r="L35" s="106"/>
      <c r="M35" s="145"/>
      <c r="N35" s="1"/>
      <c r="O35" s="1"/>
      <c r="P35" s="1"/>
      <c r="Q35" s="1"/>
      <c r="R35" s="1"/>
    </row>
    <row r="36" spans="1:18" ht="15.75" x14ac:dyDescent="0.25">
      <c r="A36" s="258"/>
      <c r="B36" s="302"/>
      <c r="C36" s="142"/>
      <c r="D36" s="106"/>
      <c r="E36" s="67"/>
      <c r="F36" s="1"/>
      <c r="G36" s="1"/>
      <c r="H36" s="299"/>
      <c r="I36" s="4">
        <f t="shared" si="0"/>
        <v>33</v>
      </c>
      <c r="J36" s="144" t="s">
        <v>544</v>
      </c>
      <c r="K36" s="67">
        <v>8.32</v>
      </c>
      <c r="L36" s="106"/>
      <c r="M36" s="145"/>
      <c r="N36" s="1"/>
      <c r="O36" s="1"/>
      <c r="P36" s="1"/>
      <c r="Q36" s="1"/>
      <c r="R36" s="1"/>
    </row>
    <row r="37" spans="1:18" ht="15.75" x14ac:dyDescent="0.25">
      <c r="A37" s="258"/>
      <c r="B37" s="302"/>
      <c r="C37" s="142"/>
      <c r="D37" s="106"/>
      <c r="E37" s="67"/>
      <c r="F37" s="1"/>
      <c r="G37" s="1"/>
      <c r="H37" s="299"/>
      <c r="I37" s="4">
        <f t="shared" si="0"/>
        <v>34</v>
      </c>
      <c r="J37" s="144" t="s">
        <v>545</v>
      </c>
      <c r="K37" s="145"/>
      <c r="L37" s="67">
        <v>10.19</v>
      </c>
      <c r="M37" s="145"/>
      <c r="N37" s="1"/>
      <c r="O37" s="1"/>
      <c r="P37" s="1"/>
      <c r="Q37" s="1"/>
      <c r="R37" s="1"/>
    </row>
    <row r="38" spans="1:18" ht="15.75" x14ac:dyDescent="0.25">
      <c r="A38" s="258"/>
      <c r="B38" s="302"/>
      <c r="C38" s="142">
        <v>6</v>
      </c>
      <c r="D38" s="106" t="s">
        <v>517</v>
      </c>
      <c r="E38" s="67">
        <v>2.7</v>
      </c>
      <c r="F38" s="1"/>
      <c r="G38" s="1"/>
      <c r="H38" s="299"/>
      <c r="I38" s="4">
        <f t="shared" si="0"/>
        <v>35</v>
      </c>
      <c r="J38" s="144" t="s">
        <v>546</v>
      </c>
      <c r="K38" s="145"/>
      <c r="L38" s="67">
        <v>10.19</v>
      </c>
      <c r="M38" s="145"/>
      <c r="N38" s="1"/>
      <c r="O38" s="1"/>
      <c r="P38" s="1"/>
      <c r="Q38" s="1"/>
      <c r="R38" s="1"/>
    </row>
    <row r="39" spans="1:18" ht="15.75" x14ac:dyDescent="0.25">
      <c r="A39" s="258"/>
      <c r="B39" s="302"/>
      <c r="C39" s="142"/>
      <c r="D39" s="106"/>
      <c r="E39" s="67"/>
      <c r="F39" s="1"/>
      <c r="G39" s="1"/>
      <c r="H39" s="299"/>
      <c r="I39" s="4">
        <f t="shared" si="0"/>
        <v>36</v>
      </c>
      <c r="J39" s="144" t="s">
        <v>547</v>
      </c>
      <c r="K39" s="67">
        <v>3.77</v>
      </c>
      <c r="L39" s="106"/>
      <c r="M39" s="145"/>
      <c r="N39" s="1"/>
      <c r="O39" s="1"/>
      <c r="P39" s="1"/>
      <c r="Q39" s="1"/>
      <c r="R39" s="1"/>
    </row>
    <row r="40" spans="1:18" ht="15.75" x14ac:dyDescent="0.25">
      <c r="A40" s="258"/>
      <c r="B40" s="302"/>
      <c r="C40" s="142"/>
      <c r="D40" s="106"/>
      <c r="E40" s="41"/>
      <c r="F40" s="1"/>
      <c r="G40" s="1"/>
      <c r="H40" s="299"/>
      <c r="I40" s="159"/>
      <c r="J40" s="106"/>
      <c r="K40" s="1"/>
      <c r="L40" s="1"/>
      <c r="M40" s="1"/>
      <c r="N40" s="1"/>
      <c r="O40" s="1"/>
      <c r="P40" s="1"/>
      <c r="Q40" s="1"/>
      <c r="R40" s="1"/>
    </row>
    <row r="41" spans="1:18" ht="15.75" x14ac:dyDescent="0.25">
      <c r="C41" s="180"/>
      <c r="D41" s="181"/>
      <c r="E41" s="182"/>
      <c r="F41" s="13"/>
      <c r="G41" s="13"/>
      <c r="H41" s="13"/>
      <c r="I41" s="183"/>
      <c r="J41" s="181"/>
      <c r="K41" s="13"/>
      <c r="L41" s="13"/>
    </row>
    <row r="42" spans="1:18" ht="18.75" x14ac:dyDescent="0.3">
      <c r="B42" s="313" t="s">
        <v>897</v>
      </c>
      <c r="C42" s="313" t="s">
        <v>35</v>
      </c>
      <c r="D42" s="313" t="s">
        <v>898</v>
      </c>
      <c r="E42" s="313"/>
      <c r="F42" s="313"/>
      <c r="G42" s="313"/>
      <c r="H42" s="313"/>
      <c r="I42" s="313"/>
      <c r="J42" s="313"/>
      <c r="K42" s="313"/>
      <c r="L42" s="313"/>
      <c r="M42" s="313"/>
      <c r="N42" s="313"/>
      <c r="O42" s="314"/>
      <c r="P42" s="314"/>
      <c r="Q42" s="314"/>
      <c r="R42" s="314"/>
    </row>
    <row r="43" spans="1:18" ht="18.75" x14ac:dyDescent="0.3">
      <c r="B43" s="313" t="s">
        <v>899</v>
      </c>
      <c r="C43" s="313" t="s">
        <v>35</v>
      </c>
      <c r="D43" s="313" t="s">
        <v>902</v>
      </c>
      <c r="E43" s="315" t="s">
        <v>903</v>
      </c>
      <c r="F43" s="313"/>
      <c r="G43" s="313"/>
      <c r="H43" s="313"/>
      <c r="I43" s="313"/>
      <c r="J43" s="313"/>
      <c r="K43" s="313"/>
      <c r="L43" s="313"/>
      <c r="M43" s="313"/>
      <c r="N43" s="313"/>
      <c r="O43" s="314"/>
      <c r="P43" s="314"/>
      <c r="Q43" s="314"/>
      <c r="R43" s="314"/>
    </row>
    <row r="44" spans="1:18" ht="18.75" x14ac:dyDescent="0.3">
      <c r="B44" s="313"/>
      <c r="C44" s="313"/>
      <c r="D44" s="313" t="s">
        <v>900</v>
      </c>
      <c r="E44" s="315" t="s">
        <v>901</v>
      </c>
      <c r="F44" s="313"/>
      <c r="G44" s="313"/>
      <c r="H44" s="313"/>
      <c r="I44" s="313"/>
      <c r="J44" s="313"/>
      <c r="K44" s="313"/>
      <c r="L44" s="313"/>
      <c r="M44" s="313"/>
      <c r="N44" s="313"/>
      <c r="O44" s="314"/>
      <c r="P44" s="314"/>
      <c r="Q44" s="314"/>
      <c r="R44" s="314"/>
    </row>
    <row r="45" spans="1:18" ht="18.75" x14ac:dyDescent="0.3">
      <c r="B45" s="313"/>
      <c r="C45" s="313"/>
      <c r="D45" s="313"/>
      <c r="E45" s="313"/>
      <c r="F45" s="313"/>
      <c r="G45" s="313"/>
      <c r="H45" s="313"/>
      <c r="I45" s="313"/>
      <c r="J45" s="313"/>
      <c r="K45" s="313"/>
      <c r="L45" s="313"/>
      <c r="M45" s="313"/>
      <c r="N45" s="313"/>
      <c r="O45" s="314"/>
      <c r="P45" s="314"/>
      <c r="Q45" s="314"/>
      <c r="R45" s="314"/>
    </row>
    <row r="46" spans="1:18" x14ac:dyDescent="0.25">
      <c r="B46" s="314"/>
      <c r="C46" s="314"/>
      <c r="D46" s="314"/>
      <c r="E46" s="314"/>
      <c r="F46" s="314"/>
      <c r="G46" s="314"/>
      <c r="H46" s="314"/>
      <c r="I46" s="314"/>
      <c r="J46" s="314"/>
      <c r="K46" s="314"/>
      <c r="L46" s="314"/>
      <c r="M46" s="314"/>
      <c r="N46" s="314"/>
      <c r="O46" s="314"/>
      <c r="P46" s="314"/>
      <c r="Q46" s="314"/>
      <c r="R46" s="314"/>
    </row>
    <row r="47" spans="1:18" ht="15.75" x14ac:dyDescent="0.25">
      <c r="C47" s="180"/>
      <c r="D47" s="181"/>
      <c r="E47" s="182"/>
      <c r="F47" s="13"/>
      <c r="G47" s="13"/>
      <c r="H47" s="13"/>
      <c r="I47" s="183"/>
      <c r="J47" s="181"/>
      <c r="K47" s="13"/>
      <c r="L47" s="13"/>
    </row>
    <row r="48" spans="1:18" ht="15.75" x14ac:dyDescent="0.25">
      <c r="C48" s="180"/>
      <c r="D48" s="181"/>
      <c r="E48" s="182"/>
      <c r="F48" s="13"/>
      <c r="G48" s="13"/>
      <c r="H48" s="13"/>
      <c r="I48" s="183"/>
      <c r="J48" s="181"/>
      <c r="K48" s="13"/>
      <c r="L48" s="13"/>
    </row>
    <row r="49" spans="3:12" ht="15.75" x14ac:dyDescent="0.25">
      <c r="C49" s="180"/>
      <c r="D49" s="181"/>
      <c r="E49" s="182"/>
      <c r="F49" s="13"/>
      <c r="G49" s="13"/>
      <c r="H49" s="13"/>
      <c r="I49" s="183"/>
      <c r="J49" s="181"/>
      <c r="K49" s="13"/>
      <c r="L49" s="13"/>
    </row>
    <row r="50" spans="3:12" ht="15.75" x14ac:dyDescent="0.25">
      <c r="C50" s="180"/>
      <c r="D50" s="181"/>
      <c r="E50" s="182"/>
      <c r="F50" s="13"/>
      <c r="G50" s="13"/>
      <c r="H50" s="13"/>
      <c r="I50" s="183"/>
      <c r="J50" s="181"/>
      <c r="K50" s="13"/>
      <c r="L50" s="13"/>
    </row>
    <row r="51" spans="3:12" ht="15.75" x14ac:dyDescent="0.25">
      <c r="C51" s="180"/>
      <c r="D51" s="181"/>
      <c r="E51" s="182"/>
      <c r="F51" s="13"/>
      <c r="G51" s="13"/>
      <c r="H51" s="13"/>
      <c r="I51" s="183"/>
      <c r="J51" s="181"/>
      <c r="K51" s="13"/>
      <c r="L51" s="13"/>
    </row>
    <row r="52" spans="3:12" ht="15.75" x14ac:dyDescent="0.25">
      <c r="C52" s="180"/>
      <c r="D52" s="181"/>
      <c r="E52" s="182"/>
      <c r="F52" s="13"/>
      <c r="G52" s="13"/>
      <c r="H52" s="13"/>
      <c r="I52" s="183"/>
      <c r="J52" s="181"/>
      <c r="K52" s="13"/>
      <c r="L52" s="13"/>
    </row>
    <row r="53" spans="3:12" ht="15.75" x14ac:dyDescent="0.25">
      <c r="C53" s="180"/>
      <c r="D53" s="181"/>
      <c r="E53" s="182"/>
      <c r="F53" s="13"/>
      <c r="G53" s="13"/>
      <c r="H53" s="13"/>
      <c r="I53" s="183"/>
      <c r="J53" s="181"/>
      <c r="K53" s="13"/>
      <c r="L53" s="13"/>
    </row>
    <row r="54" spans="3:12" ht="15.75" x14ac:dyDescent="0.25">
      <c r="C54" s="180"/>
      <c r="D54" s="181"/>
      <c r="E54" s="182"/>
      <c r="F54" s="13"/>
      <c r="G54" s="13"/>
      <c r="H54" s="13"/>
      <c r="I54" s="183"/>
      <c r="J54" s="181"/>
      <c r="K54" s="13"/>
      <c r="L54" s="13"/>
    </row>
    <row r="55" spans="3:12" ht="15.75" x14ac:dyDescent="0.25">
      <c r="C55" s="180"/>
      <c r="D55" s="181"/>
      <c r="E55" s="182"/>
      <c r="F55" s="13"/>
      <c r="G55" s="13"/>
      <c r="H55" s="13"/>
      <c r="I55" s="183"/>
      <c r="J55" s="181"/>
      <c r="K55" s="13"/>
      <c r="L55" s="13"/>
    </row>
    <row r="56" spans="3:12" ht="15.75" x14ac:dyDescent="0.25">
      <c r="C56" s="180"/>
      <c r="D56" s="181"/>
      <c r="E56" s="182"/>
      <c r="F56" s="13"/>
      <c r="G56" s="13"/>
      <c r="H56" s="13"/>
      <c r="I56" s="183"/>
      <c r="J56" s="181"/>
      <c r="K56" s="13"/>
      <c r="L56" s="13"/>
    </row>
    <row r="57" spans="3:12" ht="15.75" x14ac:dyDescent="0.25">
      <c r="C57" s="180"/>
      <c r="D57" s="181"/>
      <c r="E57" s="182"/>
      <c r="F57" s="13"/>
      <c r="G57" s="13"/>
      <c r="H57" s="13"/>
      <c r="I57" s="183"/>
      <c r="J57" s="181"/>
      <c r="K57" s="13"/>
      <c r="L57" s="13"/>
    </row>
    <row r="58" spans="3:12" ht="15.75" x14ac:dyDescent="0.25">
      <c r="C58" s="180"/>
      <c r="D58" s="181"/>
      <c r="E58" s="182"/>
      <c r="F58" s="13"/>
      <c r="G58" s="13"/>
      <c r="H58" s="13"/>
      <c r="I58" s="183"/>
      <c r="J58" s="181"/>
      <c r="K58" s="13"/>
      <c r="L58" s="13"/>
    </row>
    <row r="59" spans="3:12" x14ac:dyDescent="0.25"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3:12" x14ac:dyDescent="0.25">
      <c r="C60" s="13"/>
      <c r="D60" s="13"/>
      <c r="E60" s="13"/>
      <c r="F60" s="13"/>
      <c r="G60" s="13"/>
      <c r="H60" s="13"/>
      <c r="I60" s="13"/>
      <c r="J60" s="13"/>
      <c r="K60" s="13"/>
      <c r="L60" s="13"/>
    </row>
  </sheetData>
  <mergeCells count="13">
    <mergeCell ref="O2:O3"/>
    <mergeCell ref="P2:P3"/>
    <mergeCell ref="Q2:Q3"/>
    <mergeCell ref="R2:R3"/>
    <mergeCell ref="A4:A40"/>
    <mergeCell ref="B4:B40"/>
    <mergeCell ref="H4:H40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41"/>
  <sheetViews>
    <sheetView view="pageBreakPreview" zoomScale="60" zoomScaleNormal="70" workbookViewId="0">
      <selection activeCell="B24" sqref="B24:R28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6" max="6" width="10.14062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63"/>
      <c r="B3" s="263"/>
      <c r="C3" s="93" t="s">
        <v>26</v>
      </c>
      <c r="D3" s="127" t="s">
        <v>3</v>
      </c>
      <c r="E3" s="95" t="s">
        <v>876</v>
      </c>
      <c r="F3" s="95" t="s">
        <v>1</v>
      </c>
      <c r="G3" s="95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548</v>
      </c>
      <c r="C4" s="185">
        <v>1</v>
      </c>
      <c r="D4" s="58" t="s">
        <v>550</v>
      </c>
      <c r="E4" s="1"/>
      <c r="F4" s="41"/>
      <c r="G4" s="187">
        <v>27.881999999999998</v>
      </c>
      <c r="H4" s="299" t="s">
        <v>549</v>
      </c>
      <c r="I4" s="139">
        <v>1</v>
      </c>
      <c r="J4" s="188" t="s">
        <v>550</v>
      </c>
      <c r="K4" s="3"/>
      <c r="L4" s="125"/>
      <c r="M4" s="189">
        <v>17.3</v>
      </c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185">
        <v>2</v>
      </c>
      <c r="D5" s="58" t="s">
        <v>551</v>
      </c>
      <c r="E5" s="1"/>
      <c r="F5" s="41"/>
      <c r="G5" s="187">
        <v>27.881999999999998</v>
      </c>
      <c r="H5" s="299"/>
      <c r="I5" s="135">
        <v>2</v>
      </c>
      <c r="J5" s="190" t="s">
        <v>551</v>
      </c>
      <c r="K5" s="191">
        <v>8.2810000000000006</v>
      </c>
      <c r="L5" s="6"/>
      <c r="M5" s="1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185">
        <v>3</v>
      </c>
      <c r="D6" s="58" t="s">
        <v>552</v>
      </c>
      <c r="E6" s="1"/>
      <c r="F6" s="41"/>
      <c r="G6" s="187">
        <v>27.881999999999998</v>
      </c>
      <c r="H6" s="299"/>
      <c r="I6" s="135">
        <v>3</v>
      </c>
      <c r="J6" s="190" t="s">
        <v>552</v>
      </c>
      <c r="K6" s="5">
        <v>5.23</v>
      </c>
      <c r="L6" s="6"/>
      <c r="M6" s="1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185">
        <v>4</v>
      </c>
      <c r="D7" s="58" t="s">
        <v>553</v>
      </c>
      <c r="E7" s="1"/>
      <c r="F7" s="1"/>
      <c r="G7" s="187">
        <v>27.881999999999998</v>
      </c>
      <c r="H7" s="299"/>
      <c r="I7" s="135">
        <v>4</v>
      </c>
      <c r="J7" s="190" t="s">
        <v>553</v>
      </c>
      <c r="K7" s="192">
        <v>6</v>
      </c>
      <c r="L7" s="6"/>
      <c r="M7" s="1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185">
        <v>5</v>
      </c>
      <c r="D8" s="58" t="s">
        <v>554</v>
      </c>
      <c r="E8" s="1"/>
      <c r="F8" s="41"/>
      <c r="G8" s="187">
        <v>27.881999999999998</v>
      </c>
      <c r="H8" s="299"/>
      <c r="I8" s="135">
        <v>5</v>
      </c>
      <c r="J8" s="190" t="s">
        <v>554</v>
      </c>
      <c r="K8" s="1"/>
      <c r="L8" s="6"/>
      <c r="M8" s="5">
        <v>15.18</v>
      </c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 s="185">
        <v>6</v>
      </c>
      <c r="D9" s="58" t="s">
        <v>555</v>
      </c>
      <c r="E9" s="1"/>
      <c r="F9" s="5"/>
      <c r="G9" s="187">
        <v>28.9</v>
      </c>
      <c r="H9" s="299"/>
      <c r="I9" s="135">
        <v>6</v>
      </c>
      <c r="J9" s="190" t="s">
        <v>555</v>
      </c>
      <c r="K9" s="1"/>
      <c r="L9" s="6"/>
      <c r="M9" s="191">
        <v>19.591999999999999</v>
      </c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185"/>
      <c r="D10" s="58"/>
      <c r="E10" s="1"/>
      <c r="F10" s="21"/>
      <c r="G10" s="186"/>
      <c r="H10" s="299"/>
      <c r="I10" s="135">
        <v>7</v>
      </c>
      <c r="J10" s="190" t="s">
        <v>558</v>
      </c>
      <c r="K10" s="5">
        <v>5.04</v>
      </c>
      <c r="L10" s="6"/>
      <c r="M10" s="1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185"/>
      <c r="D11" s="58"/>
      <c r="E11" s="1"/>
      <c r="F11" s="1"/>
      <c r="G11" s="186"/>
      <c r="H11" s="299"/>
      <c r="I11" s="135">
        <v>8</v>
      </c>
      <c r="J11" s="190" t="s">
        <v>559</v>
      </c>
      <c r="K11" s="5">
        <v>3.06</v>
      </c>
      <c r="L11" s="6"/>
      <c r="M11" s="1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185">
        <v>7</v>
      </c>
      <c r="D12" s="58" t="s">
        <v>556</v>
      </c>
      <c r="E12" s="1"/>
      <c r="F12" s="21"/>
      <c r="G12" s="187">
        <v>30.94</v>
      </c>
      <c r="H12" s="299"/>
      <c r="I12" s="135">
        <v>9</v>
      </c>
      <c r="J12" s="190" t="s">
        <v>560</v>
      </c>
      <c r="K12" s="1"/>
      <c r="L12" s="191">
        <v>10.832000000000001</v>
      </c>
      <c r="M12" s="1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customHeight="1" x14ac:dyDescent="0.25">
      <c r="A13" s="258"/>
      <c r="B13" s="302"/>
      <c r="C13" s="185"/>
      <c r="D13" s="58"/>
      <c r="E13" s="1"/>
      <c r="F13" s="21"/>
      <c r="G13" s="186"/>
      <c r="H13" s="299"/>
      <c r="I13" s="135">
        <v>10</v>
      </c>
      <c r="J13" s="190" t="s">
        <v>556</v>
      </c>
      <c r="K13" s="5">
        <v>0.8</v>
      </c>
      <c r="L13" s="6"/>
      <c r="M13" s="1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customHeight="1" x14ac:dyDescent="0.25">
      <c r="A14" s="258"/>
      <c r="B14" s="302"/>
      <c r="C14" s="185">
        <v>8</v>
      </c>
      <c r="D14" s="58" t="s">
        <v>557</v>
      </c>
      <c r="E14" s="1"/>
      <c r="F14" s="1"/>
      <c r="G14" s="187">
        <v>30.94</v>
      </c>
      <c r="H14" s="299"/>
      <c r="I14" s="135">
        <v>11</v>
      </c>
      <c r="J14" s="190" t="s">
        <v>557</v>
      </c>
      <c r="K14" s="1"/>
      <c r="L14" s="5">
        <v>11.96</v>
      </c>
      <c r="M14" s="1"/>
      <c r="N14" s="1"/>
      <c r="O14" s="1"/>
      <c r="P14" s="1"/>
      <c r="Q14" s="1"/>
      <c r="R14" s="1"/>
    </row>
    <row r="15" spans="1:27" ht="15.75" customHeight="1" x14ac:dyDescent="0.25">
      <c r="A15" s="258"/>
      <c r="B15" s="302"/>
      <c r="C15" s="142"/>
      <c r="D15" s="106"/>
      <c r="E15" s="1"/>
      <c r="F15" s="1"/>
      <c r="G15" s="67"/>
      <c r="H15" s="299"/>
      <c r="I15" s="135">
        <v>12</v>
      </c>
      <c r="J15" s="190" t="s">
        <v>561</v>
      </c>
      <c r="K15" s="1"/>
      <c r="L15" s="6"/>
      <c r="M15" s="191">
        <v>15.596</v>
      </c>
      <c r="N15" s="1"/>
      <c r="O15" s="1"/>
      <c r="P15" s="1"/>
      <c r="Q15" s="1"/>
      <c r="R15" s="1"/>
    </row>
    <row r="16" spans="1:27" ht="15.75" customHeight="1" x14ac:dyDescent="0.25">
      <c r="A16" s="258"/>
      <c r="B16" s="302"/>
      <c r="C16" s="142"/>
      <c r="D16" s="106"/>
      <c r="E16" s="67"/>
      <c r="F16" s="1"/>
      <c r="G16" s="1"/>
      <c r="H16" s="299"/>
      <c r="I16" s="135">
        <v>13</v>
      </c>
      <c r="J16" s="190" t="s">
        <v>561</v>
      </c>
      <c r="K16" s="191">
        <v>2.2360000000000002</v>
      </c>
      <c r="L16" s="6"/>
      <c r="M16" s="1"/>
      <c r="N16" s="1"/>
      <c r="O16" s="1"/>
      <c r="P16" s="1"/>
      <c r="Q16" s="1"/>
      <c r="R16" s="1"/>
    </row>
    <row r="17" spans="1:18" ht="15.75" customHeight="1" x14ac:dyDescent="0.25">
      <c r="A17" s="258"/>
      <c r="B17" s="302"/>
      <c r="C17" s="142"/>
      <c r="D17" s="106"/>
      <c r="E17" s="67"/>
      <c r="F17" s="1"/>
      <c r="G17" s="1"/>
      <c r="H17" s="299"/>
      <c r="I17" s="135">
        <v>14</v>
      </c>
      <c r="J17" s="190" t="s">
        <v>562</v>
      </c>
      <c r="K17" s="5">
        <v>1.48</v>
      </c>
      <c r="L17" s="6"/>
      <c r="M17" s="1"/>
      <c r="N17" s="1"/>
      <c r="O17" s="1"/>
      <c r="P17" s="1"/>
      <c r="Q17" s="1"/>
      <c r="R17" s="1"/>
    </row>
    <row r="18" spans="1:18" ht="15.75" customHeight="1" x14ac:dyDescent="0.25">
      <c r="A18" s="258"/>
      <c r="B18" s="302"/>
      <c r="C18" s="142"/>
      <c r="D18" s="106"/>
      <c r="E18" s="67"/>
      <c r="F18" s="1"/>
      <c r="G18" s="1"/>
      <c r="H18" s="299"/>
      <c r="I18" s="135">
        <v>15</v>
      </c>
      <c r="J18" s="190" t="s">
        <v>562</v>
      </c>
      <c r="K18" s="5">
        <v>2.62</v>
      </c>
      <c r="L18" s="6"/>
      <c r="M18" s="1"/>
      <c r="N18" s="1"/>
      <c r="O18" s="1"/>
      <c r="P18" s="1"/>
      <c r="Q18" s="1"/>
      <c r="R18" s="1"/>
    </row>
    <row r="19" spans="1:18" ht="15.75" customHeight="1" x14ac:dyDescent="0.25">
      <c r="A19" s="258"/>
      <c r="B19" s="302"/>
      <c r="C19" s="142"/>
      <c r="D19" s="106"/>
      <c r="E19" s="67"/>
      <c r="F19" s="1"/>
      <c r="G19" s="1"/>
      <c r="H19" s="299"/>
      <c r="I19" s="135">
        <v>16</v>
      </c>
      <c r="J19" s="190" t="s">
        <v>563</v>
      </c>
      <c r="K19" s="5">
        <v>9.6300000000000008</v>
      </c>
      <c r="L19" s="6"/>
      <c r="M19" s="1"/>
      <c r="N19" s="1"/>
      <c r="O19" s="1"/>
      <c r="P19" s="1"/>
      <c r="Q19" s="1"/>
      <c r="R19" s="1"/>
    </row>
    <row r="20" spans="1:18" ht="15.75" x14ac:dyDescent="0.25">
      <c r="A20" s="258"/>
      <c r="B20" s="302"/>
      <c r="C20" s="142"/>
      <c r="D20" s="106"/>
      <c r="E20" s="67"/>
      <c r="F20" s="1"/>
      <c r="G20" s="1"/>
      <c r="H20" s="299"/>
      <c r="I20" s="135">
        <v>17</v>
      </c>
      <c r="J20" s="190" t="s">
        <v>564</v>
      </c>
      <c r="K20" s="191">
        <v>8.8350000000000009</v>
      </c>
      <c r="L20" s="6"/>
      <c r="M20" s="1"/>
      <c r="N20" s="1"/>
      <c r="O20" s="1"/>
      <c r="P20" s="1"/>
      <c r="Q20" s="1"/>
      <c r="R20" s="1"/>
    </row>
    <row r="21" spans="1:18" ht="15.75" x14ac:dyDescent="0.25">
      <c r="A21" s="258"/>
      <c r="B21" s="302"/>
      <c r="C21" s="142"/>
      <c r="D21" s="106"/>
      <c r="E21" s="67"/>
      <c r="F21" s="1"/>
      <c r="G21" s="1"/>
      <c r="H21" s="299"/>
      <c r="I21" s="137">
        <v>18</v>
      </c>
      <c r="J21" s="193" t="s">
        <v>565</v>
      </c>
      <c r="K21" s="194">
        <v>9.9</v>
      </c>
      <c r="L21" s="10"/>
      <c r="M21" s="11"/>
      <c r="N21" s="1"/>
      <c r="O21" s="1"/>
      <c r="P21" s="1"/>
      <c r="Q21" s="1"/>
      <c r="R21" s="1"/>
    </row>
    <row r="22" spans="1:18" ht="15.75" x14ac:dyDescent="0.25">
      <c r="A22" s="258"/>
      <c r="B22" s="302"/>
      <c r="C22" s="142"/>
      <c r="D22" s="106"/>
      <c r="E22" s="67"/>
      <c r="F22" s="1"/>
      <c r="G22" s="1"/>
      <c r="H22" s="299"/>
      <c r="I22" s="4"/>
      <c r="J22" s="144"/>
      <c r="K22" s="67"/>
      <c r="L22" s="106"/>
      <c r="M22" s="145"/>
      <c r="N22" s="1"/>
      <c r="O22" s="1"/>
      <c r="P22" s="1"/>
      <c r="Q22" s="1"/>
      <c r="R22" s="1"/>
    </row>
    <row r="23" spans="1:18" ht="15.75" x14ac:dyDescent="0.25">
      <c r="C23" s="180"/>
      <c r="D23" s="181"/>
      <c r="E23" s="182"/>
      <c r="F23" s="13"/>
      <c r="G23" s="13"/>
      <c r="H23" s="13"/>
      <c r="I23" s="183"/>
      <c r="J23" s="181"/>
      <c r="K23" s="13"/>
      <c r="L23" s="13"/>
    </row>
    <row r="24" spans="1:18" ht="18.75" x14ac:dyDescent="0.3">
      <c r="B24" s="313" t="s">
        <v>897</v>
      </c>
      <c r="C24" s="313" t="s">
        <v>35</v>
      </c>
      <c r="D24" s="313" t="s">
        <v>898</v>
      </c>
      <c r="E24" s="313"/>
      <c r="F24" s="313"/>
      <c r="G24" s="313"/>
      <c r="H24" s="313"/>
      <c r="I24" s="313"/>
      <c r="J24" s="313"/>
      <c r="K24" s="313"/>
      <c r="L24" s="313"/>
      <c r="M24" s="313"/>
      <c r="N24" s="313"/>
      <c r="O24" s="314"/>
      <c r="P24" s="314"/>
      <c r="Q24" s="314"/>
      <c r="R24" s="314"/>
    </row>
    <row r="25" spans="1:18" ht="18.75" x14ac:dyDescent="0.3">
      <c r="B25" s="313" t="s">
        <v>899</v>
      </c>
      <c r="C25" s="313" t="s">
        <v>35</v>
      </c>
      <c r="D25" s="313" t="s">
        <v>902</v>
      </c>
      <c r="E25" s="315" t="s">
        <v>903</v>
      </c>
      <c r="F25" s="313"/>
      <c r="G25" s="313"/>
      <c r="H25" s="313"/>
      <c r="I25" s="313"/>
      <c r="J25" s="313"/>
      <c r="K25" s="313"/>
      <c r="L25" s="313"/>
      <c r="M25" s="313"/>
      <c r="N25" s="313"/>
      <c r="O25" s="314"/>
      <c r="P25" s="314"/>
      <c r="Q25" s="314"/>
      <c r="R25" s="314"/>
    </row>
    <row r="26" spans="1:18" ht="18.75" x14ac:dyDescent="0.3">
      <c r="B26" s="313"/>
      <c r="C26" s="313"/>
      <c r="D26" s="313" t="s">
        <v>900</v>
      </c>
      <c r="E26" s="315" t="s">
        <v>901</v>
      </c>
      <c r="F26" s="313"/>
      <c r="G26" s="313"/>
      <c r="H26" s="313"/>
      <c r="I26" s="313"/>
      <c r="J26" s="313"/>
      <c r="K26" s="313"/>
      <c r="L26" s="313"/>
      <c r="M26" s="313"/>
      <c r="N26" s="313"/>
      <c r="O26" s="314"/>
      <c r="P26" s="314"/>
      <c r="Q26" s="314"/>
      <c r="R26" s="314"/>
    </row>
    <row r="27" spans="1:18" ht="18.75" x14ac:dyDescent="0.3">
      <c r="B27" s="313"/>
      <c r="C27" s="313"/>
      <c r="D27" s="313"/>
      <c r="E27" s="313"/>
      <c r="F27" s="313"/>
      <c r="G27" s="313"/>
      <c r="H27" s="313"/>
      <c r="I27" s="313"/>
      <c r="J27" s="313"/>
      <c r="K27" s="313"/>
      <c r="L27" s="313"/>
      <c r="M27" s="313"/>
      <c r="N27" s="313"/>
      <c r="O27" s="314"/>
      <c r="P27" s="314"/>
      <c r="Q27" s="314"/>
      <c r="R27" s="314"/>
    </row>
    <row r="28" spans="1:18" x14ac:dyDescent="0.25">
      <c r="B28" s="314"/>
      <c r="C28" s="314"/>
      <c r="D28" s="314"/>
      <c r="E28" s="314"/>
      <c r="F28" s="314"/>
      <c r="G28" s="314"/>
      <c r="H28" s="314"/>
      <c r="I28" s="314"/>
      <c r="J28" s="314"/>
      <c r="K28" s="314"/>
      <c r="L28" s="314"/>
      <c r="M28" s="314"/>
      <c r="N28" s="314"/>
      <c r="O28" s="314"/>
      <c r="P28" s="314"/>
      <c r="Q28" s="314"/>
      <c r="R28" s="314"/>
    </row>
    <row r="29" spans="1:18" ht="15.75" x14ac:dyDescent="0.25">
      <c r="C29" s="180"/>
      <c r="D29" s="181"/>
      <c r="E29" s="182"/>
      <c r="F29" s="13"/>
      <c r="G29" s="13"/>
      <c r="H29" s="13"/>
      <c r="I29" s="183"/>
      <c r="J29" s="181"/>
      <c r="K29" s="13"/>
      <c r="L29" s="13"/>
    </row>
    <row r="30" spans="1:18" ht="15.75" x14ac:dyDescent="0.25">
      <c r="C30" s="180"/>
      <c r="D30" s="181"/>
      <c r="E30" s="182"/>
      <c r="F30" s="13"/>
      <c r="G30" s="13"/>
      <c r="H30" s="13"/>
      <c r="I30" s="183"/>
      <c r="J30" s="181"/>
      <c r="K30" s="13"/>
      <c r="L30" s="13"/>
    </row>
    <row r="31" spans="1:18" ht="15.75" x14ac:dyDescent="0.25">
      <c r="C31" s="180"/>
      <c r="D31" s="181"/>
      <c r="E31" s="182"/>
      <c r="F31" s="13"/>
      <c r="G31" s="13"/>
      <c r="H31" s="13"/>
      <c r="I31" s="183"/>
      <c r="J31" s="181"/>
      <c r="K31" s="13"/>
      <c r="L31" s="13"/>
    </row>
    <row r="32" spans="1:18" ht="15.75" x14ac:dyDescent="0.25">
      <c r="C32" s="180"/>
      <c r="D32" s="181"/>
      <c r="E32" s="182"/>
      <c r="F32" s="13"/>
      <c r="G32" s="13"/>
      <c r="H32" s="13"/>
      <c r="I32" s="183"/>
      <c r="J32" s="181"/>
      <c r="K32" s="13"/>
      <c r="L32" s="13"/>
    </row>
    <row r="33" spans="3:12" ht="15.75" x14ac:dyDescent="0.25">
      <c r="C33" s="180"/>
      <c r="D33" s="181"/>
      <c r="E33" s="182"/>
      <c r="F33" s="13"/>
      <c r="G33" s="13"/>
      <c r="H33" s="13"/>
      <c r="I33" s="183"/>
      <c r="J33" s="181"/>
      <c r="K33" s="13"/>
      <c r="L33" s="13"/>
    </row>
    <row r="34" spans="3:12" ht="15.75" x14ac:dyDescent="0.25">
      <c r="C34" s="180"/>
      <c r="D34" s="181"/>
      <c r="E34" s="182"/>
      <c r="F34" s="13"/>
      <c r="G34" s="13"/>
      <c r="H34" s="13"/>
      <c r="I34" s="183"/>
      <c r="J34" s="181"/>
      <c r="K34" s="13"/>
      <c r="L34" s="13"/>
    </row>
    <row r="35" spans="3:12" ht="15.75" x14ac:dyDescent="0.25">
      <c r="C35" s="180"/>
      <c r="D35" s="181"/>
      <c r="E35" s="182"/>
      <c r="F35" s="13"/>
      <c r="G35" s="13"/>
      <c r="H35" s="13"/>
      <c r="I35" s="183"/>
      <c r="J35" s="181"/>
      <c r="K35" s="13"/>
      <c r="L35" s="13"/>
    </row>
    <row r="36" spans="3:12" ht="15.75" x14ac:dyDescent="0.25">
      <c r="C36" s="180"/>
      <c r="D36" s="181"/>
      <c r="E36" s="182"/>
      <c r="F36" s="13"/>
      <c r="G36" s="13"/>
      <c r="H36" s="13"/>
      <c r="I36" s="183"/>
      <c r="J36" s="181"/>
      <c r="K36" s="13"/>
      <c r="L36" s="13"/>
    </row>
    <row r="37" spans="3:12" ht="15.75" x14ac:dyDescent="0.25">
      <c r="C37" s="180"/>
      <c r="D37" s="181"/>
      <c r="E37" s="182"/>
      <c r="F37" s="13"/>
      <c r="G37" s="13"/>
      <c r="H37" s="13"/>
      <c r="I37" s="183"/>
      <c r="J37" s="181"/>
      <c r="K37" s="13"/>
      <c r="L37" s="13"/>
    </row>
    <row r="38" spans="3:12" ht="15.75" x14ac:dyDescent="0.25">
      <c r="C38" s="180"/>
      <c r="D38" s="181"/>
      <c r="E38" s="182"/>
      <c r="F38" s="13"/>
      <c r="G38" s="13"/>
      <c r="H38" s="13"/>
      <c r="I38" s="183"/>
      <c r="J38" s="181"/>
      <c r="K38" s="13"/>
      <c r="L38" s="13"/>
    </row>
    <row r="39" spans="3:12" ht="15.75" x14ac:dyDescent="0.25">
      <c r="C39" s="180"/>
      <c r="D39" s="181"/>
      <c r="E39" s="182"/>
      <c r="F39" s="13"/>
      <c r="G39" s="13"/>
      <c r="H39" s="13"/>
      <c r="I39" s="183"/>
      <c r="J39" s="181"/>
      <c r="K39" s="13"/>
      <c r="L39" s="13"/>
    </row>
    <row r="40" spans="3:12" x14ac:dyDescent="0.25"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3:12" x14ac:dyDescent="0.25">
      <c r="C41" s="13"/>
      <c r="D41" s="13"/>
      <c r="E41" s="13"/>
      <c r="F41" s="13"/>
      <c r="G41" s="13"/>
      <c r="H41" s="13"/>
      <c r="I41" s="13"/>
      <c r="J41" s="13"/>
      <c r="K41" s="13"/>
      <c r="L41" s="13"/>
    </row>
  </sheetData>
  <mergeCells count="13">
    <mergeCell ref="O2:O3"/>
    <mergeCell ref="P2:P3"/>
    <mergeCell ref="Q2:Q3"/>
    <mergeCell ref="R2:R3"/>
    <mergeCell ref="A4:A22"/>
    <mergeCell ref="B4:B22"/>
    <mergeCell ref="H4:H22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4"/>
  <sheetViews>
    <sheetView view="pageBreakPreview" zoomScale="60" zoomScaleNormal="70" workbookViewId="0">
      <selection activeCell="B20" sqref="B20:R24"/>
    </sheetView>
  </sheetViews>
  <sheetFormatPr defaultRowHeight="15" x14ac:dyDescent="0.25"/>
  <cols>
    <col min="1" max="1" width="5.7109375" customWidth="1"/>
    <col min="2" max="2" width="13.28515625" customWidth="1"/>
    <col min="3" max="3" width="6.28515625" customWidth="1"/>
    <col min="4" max="4" width="22.7109375" customWidth="1"/>
    <col min="6" max="6" width="10.5703125" customWidth="1"/>
    <col min="8" max="8" width="18.5703125" customWidth="1"/>
    <col min="9" max="9" width="6.85546875" customWidth="1"/>
    <col min="10" max="10" width="22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7" t="s">
        <v>3</v>
      </c>
      <c r="E3" s="18" t="s">
        <v>876</v>
      </c>
      <c r="F3" s="18" t="s">
        <v>1</v>
      </c>
      <c r="G3" s="18" t="s">
        <v>877</v>
      </c>
      <c r="H3" s="290"/>
      <c r="I3" s="17" t="s">
        <v>20</v>
      </c>
      <c r="J3" s="17" t="s">
        <v>3</v>
      </c>
      <c r="K3" s="18" t="s">
        <v>876</v>
      </c>
      <c r="L3" s="18" t="s">
        <v>1</v>
      </c>
      <c r="M3" s="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283" t="s">
        <v>28</v>
      </c>
      <c r="C4" s="19">
        <v>1</v>
      </c>
      <c r="D4" s="20" t="s">
        <v>9</v>
      </c>
      <c r="E4" s="21"/>
      <c r="F4" s="21"/>
      <c r="G4" s="22">
        <v>30</v>
      </c>
      <c r="H4" s="286" t="s">
        <v>21</v>
      </c>
      <c r="I4" s="23">
        <v>1</v>
      </c>
      <c r="J4" s="20" t="s">
        <v>9</v>
      </c>
      <c r="K4" s="21"/>
      <c r="L4" s="24"/>
      <c r="M4" s="25">
        <v>49.500999999999998</v>
      </c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284"/>
      <c r="C5" s="19">
        <f>1+C4</f>
        <v>2</v>
      </c>
      <c r="D5" s="20" t="s">
        <v>10</v>
      </c>
      <c r="E5" s="22">
        <v>6.5149999999999997</v>
      </c>
      <c r="F5" s="21"/>
      <c r="G5" s="21"/>
      <c r="H5" s="287"/>
      <c r="I5" s="19">
        <f>1+I4</f>
        <v>2</v>
      </c>
      <c r="J5" s="20" t="s">
        <v>10</v>
      </c>
      <c r="K5" s="25">
        <v>6.5149999999999997</v>
      </c>
      <c r="L5" s="24"/>
      <c r="M5" s="21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284"/>
      <c r="C6" s="19">
        <f>1+C5</f>
        <v>3</v>
      </c>
      <c r="D6" s="20" t="s">
        <v>11</v>
      </c>
      <c r="E6" s="21"/>
      <c r="F6" s="21"/>
      <c r="G6" s="22">
        <v>16.779</v>
      </c>
      <c r="H6" s="287"/>
      <c r="I6" s="19">
        <f t="shared" ref="I6:I17" si="0">1+I5</f>
        <v>3</v>
      </c>
      <c r="J6" s="20" t="s">
        <v>11</v>
      </c>
      <c r="K6" s="21"/>
      <c r="L6" s="24"/>
      <c r="M6" s="25">
        <v>17.779</v>
      </c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284"/>
      <c r="C7" s="19">
        <f>1+C6</f>
        <v>4</v>
      </c>
      <c r="D7" s="20" t="s">
        <v>22</v>
      </c>
      <c r="E7" s="21"/>
      <c r="F7" s="22">
        <v>12.344999999999999</v>
      </c>
      <c r="G7" s="21"/>
      <c r="H7" s="287"/>
      <c r="I7" s="19">
        <f t="shared" si="0"/>
        <v>4</v>
      </c>
      <c r="J7" s="20" t="s">
        <v>23</v>
      </c>
      <c r="K7" s="25">
        <v>4.6399999999999997</v>
      </c>
      <c r="L7" s="24"/>
      <c r="M7" s="21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284"/>
      <c r="C8" s="19">
        <v>5</v>
      </c>
      <c r="D8" s="20" t="s">
        <v>12</v>
      </c>
      <c r="E8" s="25">
        <v>2.758</v>
      </c>
      <c r="F8" s="21"/>
      <c r="G8" s="21"/>
      <c r="H8" s="287"/>
      <c r="I8" s="19">
        <f t="shared" si="0"/>
        <v>5</v>
      </c>
      <c r="J8" s="20" t="s">
        <v>23</v>
      </c>
      <c r="K8" s="25">
        <v>4.0999999999999996</v>
      </c>
      <c r="L8" s="24"/>
      <c r="M8" s="21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284"/>
      <c r="C9" s="19">
        <f t="shared" ref="C9:C15" si="1">1+C8</f>
        <v>6</v>
      </c>
      <c r="D9" s="20" t="s">
        <v>13</v>
      </c>
      <c r="E9" s="25">
        <v>0.76100000000000001</v>
      </c>
      <c r="F9" s="21"/>
      <c r="G9" s="21"/>
      <c r="H9" s="287"/>
      <c r="I9" s="19">
        <f t="shared" si="0"/>
        <v>6</v>
      </c>
      <c r="J9" s="20" t="s">
        <v>23</v>
      </c>
      <c r="K9" s="25">
        <v>3.605</v>
      </c>
      <c r="L9" s="24"/>
      <c r="M9" s="21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284"/>
      <c r="C10" s="26">
        <f t="shared" si="1"/>
        <v>7</v>
      </c>
      <c r="D10" s="27" t="s">
        <v>14</v>
      </c>
      <c r="E10" s="25">
        <v>3.4369999999999998</v>
      </c>
      <c r="F10" s="21"/>
      <c r="G10" s="21"/>
      <c r="H10" s="287"/>
      <c r="I10" s="19">
        <f t="shared" si="0"/>
        <v>7</v>
      </c>
      <c r="J10" s="20" t="s">
        <v>24</v>
      </c>
      <c r="K10" s="25">
        <v>2.758</v>
      </c>
      <c r="L10" s="24"/>
      <c r="M10" s="21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284"/>
      <c r="C11" s="26">
        <f t="shared" si="1"/>
        <v>8</v>
      </c>
      <c r="D11" s="27" t="s">
        <v>15</v>
      </c>
      <c r="E11" s="25">
        <v>2.5259999999999998</v>
      </c>
      <c r="F11" s="21"/>
      <c r="G11" s="21"/>
      <c r="H11" s="287"/>
      <c r="I11" s="19">
        <f t="shared" si="0"/>
        <v>8</v>
      </c>
      <c r="J11" s="20" t="s">
        <v>25</v>
      </c>
      <c r="K11" s="25">
        <v>0.76100000000000001</v>
      </c>
      <c r="L11" s="24"/>
      <c r="M11" s="21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284"/>
      <c r="C12" s="26">
        <f t="shared" si="1"/>
        <v>9</v>
      </c>
      <c r="D12" s="27" t="s">
        <v>16</v>
      </c>
      <c r="E12" s="25">
        <v>0.54</v>
      </c>
      <c r="F12" s="21"/>
      <c r="G12" s="21"/>
      <c r="H12" s="287"/>
      <c r="I12" s="26">
        <f t="shared" si="0"/>
        <v>9</v>
      </c>
      <c r="J12" s="20" t="s">
        <v>25</v>
      </c>
      <c r="K12" s="25">
        <v>3.4369999999999998</v>
      </c>
      <c r="L12" s="24"/>
      <c r="M12" s="21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x14ac:dyDescent="0.25">
      <c r="A13" s="258"/>
      <c r="B13" s="284"/>
      <c r="C13" s="26">
        <f t="shared" si="1"/>
        <v>10</v>
      </c>
      <c r="D13" s="27" t="s">
        <v>17</v>
      </c>
      <c r="E13" s="25">
        <v>4.1349999999999998</v>
      </c>
      <c r="F13" s="21"/>
      <c r="G13" s="21"/>
      <c r="H13" s="287"/>
      <c r="I13" s="26">
        <f>1+I12</f>
        <v>10</v>
      </c>
      <c r="J13" s="20" t="s">
        <v>25</v>
      </c>
      <c r="K13" s="25">
        <v>2.5259999999999998</v>
      </c>
      <c r="L13" s="24"/>
      <c r="M13" s="21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x14ac:dyDescent="0.25">
      <c r="A14" s="258"/>
      <c r="B14" s="284"/>
      <c r="C14" s="26">
        <f t="shared" si="1"/>
        <v>11</v>
      </c>
      <c r="D14" s="20" t="s">
        <v>18</v>
      </c>
      <c r="E14" s="28">
        <v>7.3869999999999996</v>
      </c>
      <c r="F14" s="21"/>
      <c r="G14" s="21"/>
      <c r="H14" s="287"/>
      <c r="I14" s="26">
        <f>1+I13</f>
        <v>11</v>
      </c>
      <c r="J14" s="20" t="s">
        <v>25</v>
      </c>
      <c r="K14" s="25">
        <v>0.54</v>
      </c>
      <c r="L14" s="24"/>
      <c r="M14" s="21"/>
      <c r="N14" s="24"/>
      <c r="O14" s="24"/>
      <c r="P14" s="24"/>
      <c r="Q14" s="24"/>
      <c r="R14" s="24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5.75" x14ac:dyDescent="0.25">
      <c r="A15" s="258"/>
      <c r="B15" s="284"/>
      <c r="C15" s="19">
        <f t="shared" si="1"/>
        <v>12</v>
      </c>
      <c r="D15" s="20" t="s">
        <v>19</v>
      </c>
      <c r="E15" s="22">
        <v>1.68</v>
      </c>
      <c r="F15" s="21"/>
      <c r="G15" s="21"/>
      <c r="H15" s="287"/>
      <c r="I15" s="26">
        <f>1+I14</f>
        <v>12</v>
      </c>
      <c r="J15" s="20" t="s">
        <v>25</v>
      </c>
      <c r="K15" s="25">
        <v>4.1349999999999998</v>
      </c>
      <c r="L15" s="24"/>
      <c r="M15" s="21"/>
      <c r="N15" s="24"/>
      <c r="O15" s="24"/>
      <c r="P15" s="24"/>
      <c r="Q15" s="24"/>
      <c r="R15" s="24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5.75" x14ac:dyDescent="0.25">
      <c r="A16" s="258"/>
      <c r="B16" s="284"/>
      <c r="C16" s="21"/>
      <c r="D16" s="21"/>
      <c r="E16" s="21"/>
      <c r="F16" s="21"/>
      <c r="G16" s="21"/>
      <c r="H16" s="287"/>
      <c r="I16" s="26">
        <f>1+I15</f>
        <v>13</v>
      </c>
      <c r="J16" s="20" t="s">
        <v>18</v>
      </c>
      <c r="K16" s="25">
        <v>7.3869999999999996</v>
      </c>
      <c r="L16" s="24"/>
      <c r="M16" s="21"/>
      <c r="N16" s="24"/>
      <c r="O16" s="24"/>
      <c r="P16" s="24"/>
      <c r="Q16" s="24"/>
      <c r="R16" s="24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15.75" x14ac:dyDescent="0.25">
      <c r="A17" s="258"/>
      <c r="B17" s="284"/>
      <c r="C17" s="21"/>
      <c r="D17" s="21"/>
      <c r="E17" s="21"/>
      <c r="F17" s="21"/>
      <c r="G17" s="21"/>
      <c r="H17" s="287"/>
      <c r="I17" s="19">
        <f t="shared" si="0"/>
        <v>14</v>
      </c>
      <c r="J17" s="20" t="s">
        <v>19</v>
      </c>
      <c r="K17" s="25">
        <v>1.68</v>
      </c>
      <c r="L17" s="24"/>
      <c r="M17" s="21"/>
      <c r="N17" s="24"/>
      <c r="O17" s="24"/>
      <c r="P17" s="24"/>
      <c r="Q17" s="24"/>
      <c r="R17" s="24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5.75" x14ac:dyDescent="0.25">
      <c r="A18" s="258"/>
      <c r="B18" s="285"/>
      <c r="C18" s="19"/>
      <c r="D18" s="29"/>
      <c r="E18" s="25"/>
      <c r="F18" s="21"/>
      <c r="G18" s="21"/>
      <c r="H18" s="288"/>
      <c r="I18" s="19"/>
      <c r="J18" s="30"/>
      <c r="K18" s="30"/>
      <c r="L18" s="30"/>
      <c r="M18" s="30"/>
      <c r="N18" s="24"/>
      <c r="O18" s="24"/>
      <c r="P18" s="24"/>
      <c r="Q18" s="24"/>
      <c r="R18" s="21"/>
      <c r="S18" s="13"/>
      <c r="T18" s="13"/>
      <c r="U18" s="13"/>
      <c r="V18" s="13"/>
      <c r="W18" s="13"/>
      <c r="X18" s="13"/>
      <c r="Y18" s="13"/>
      <c r="Z18" s="13"/>
      <c r="AA18" s="13"/>
    </row>
    <row r="19" spans="1:27" x14ac:dyDescent="0.25">
      <c r="L19" s="7"/>
    </row>
    <row r="20" spans="1:27" ht="18.75" x14ac:dyDescent="0.3">
      <c r="B20" s="313" t="s">
        <v>897</v>
      </c>
      <c r="C20" s="313" t="s">
        <v>35</v>
      </c>
      <c r="D20" s="313" t="s">
        <v>898</v>
      </c>
      <c r="E20" s="313"/>
      <c r="F20" s="313"/>
      <c r="G20" s="313"/>
      <c r="H20" s="313"/>
      <c r="I20" s="313"/>
      <c r="J20" s="313"/>
      <c r="K20" s="313"/>
      <c r="L20" s="313"/>
      <c r="M20" s="313"/>
      <c r="N20" s="313"/>
      <c r="O20" s="314"/>
      <c r="P20" s="314"/>
      <c r="Q20" s="314"/>
      <c r="R20" s="314"/>
    </row>
    <row r="21" spans="1:27" ht="18.75" x14ac:dyDescent="0.3">
      <c r="B21" s="313" t="s">
        <v>899</v>
      </c>
      <c r="C21" s="313" t="s">
        <v>35</v>
      </c>
      <c r="D21" s="313" t="s">
        <v>902</v>
      </c>
      <c r="E21" s="315" t="s">
        <v>903</v>
      </c>
      <c r="F21" s="313"/>
      <c r="G21" s="313"/>
      <c r="H21" s="313"/>
      <c r="I21" s="313"/>
      <c r="J21" s="313"/>
      <c r="K21" s="313"/>
      <c r="L21" s="313"/>
      <c r="M21" s="313"/>
      <c r="N21" s="313"/>
      <c r="O21" s="314"/>
      <c r="P21" s="314"/>
      <c r="Q21" s="314"/>
      <c r="R21" s="314"/>
    </row>
    <row r="22" spans="1:27" ht="18.75" x14ac:dyDescent="0.3">
      <c r="B22" s="313"/>
      <c r="C22" s="313"/>
      <c r="D22" s="313" t="s">
        <v>900</v>
      </c>
      <c r="E22" s="315" t="s">
        <v>901</v>
      </c>
      <c r="F22" s="313"/>
      <c r="G22" s="313"/>
      <c r="H22" s="313"/>
      <c r="I22" s="313"/>
      <c r="J22" s="313"/>
      <c r="K22" s="313"/>
      <c r="L22" s="313"/>
      <c r="M22" s="313"/>
      <c r="N22" s="313"/>
      <c r="O22" s="314"/>
      <c r="P22" s="314"/>
      <c r="Q22" s="314"/>
      <c r="R22" s="314"/>
    </row>
    <row r="23" spans="1:27" ht="18.75" x14ac:dyDescent="0.3">
      <c r="B23" s="313"/>
      <c r="C23" s="313"/>
      <c r="D23" s="313"/>
      <c r="E23" s="313"/>
      <c r="F23" s="313"/>
      <c r="G23" s="313"/>
      <c r="H23" s="313"/>
      <c r="I23" s="313"/>
      <c r="J23" s="313"/>
      <c r="K23" s="313"/>
      <c r="L23" s="313"/>
      <c r="M23" s="313"/>
      <c r="N23" s="313"/>
      <c r="O23" s="314"/>
      <c r="P23" s="314"/>
      <c r="Q23" s="314"/>
      <c r="R23" s="314"/>
    </row>
    <row r="24" spans="1:27" x14ac:dyDescent="0.25">
      <c r="B24" s="314"/>
      <c r="C24" s="314"/>
      <c r="D24" s="314"/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14"/>
    </row>
    <row r="25" spans="1:27" ht="15.75" x14ac:dyDescent="0.25">
      <c r="K25" s="8"/>
    </row>
    <row r="26" spans="1:27" ht="15.75" x14ac:dyDescent="0.25">
      <c r="K26" s="8"/>
    </row>
    <row r="27" spans="1:27" ht="15.75" x14ac:dyDescent="0.25">
      <c r="K27" s="8"/>
    </row>
    <row r="28" spans="1:27" ht="15.75" x14ac:dyDescent="0.25">
      <c r="K28" s="8"/>
    </row>
    <row r="29" spans="1:27" ht="15.75" x14ac:dyDescent="0.25">
      <c r="K29" s="8"/>
    </row>
    <row r="30" spans="1:27" ht="15.75" x14ac:dyDescent="0.25">
      <c r="K30" s="8"/>
    </row>
    <row r="31" spans="1:27" ht="15.75" x14ac:dyDescent="0.25">
      <c r="K31" s="8"/>
    </row>
    <row r="32" spans="1:27" ht="15.75" x14ac:dyDescent="0.25">
      <c r="K32" s="8"/>
    </row>
    <row r="33" spans="11:11" ht="15.75" x14ac:dyDescent="0.25">
      <c r="K33" s="8"/>
    </row>
    <row r="34" spans="11:11" ht="15.75" x14ac:dyDescent="0.25">
      <c r="K34" s="8"/>
    </row>
  </sheetData>
  <mergeCells count="13">
    <mergeCell ref="R2:R3"/>
    <mergeCell ref="B4:B18"/>
    <mergeCell ref="P2:P3"/>
    <mergeCell ref="Q2:Q3"/>
    <mergeCell ref="B2:B3"/>
    <mergeCell ref="C2:G2"/>
    <mergeCell ref="N2:N3"/>
    <mergeCell ref="O2:O3"/>
    <mergeCell ref="A4:A18"/>
    <mergeCell ref="A2:A3"/>
    <mergeCell ref="H4:H18"/>
    <mergeCell ref="I2:M2"/>
    <mergeCell ref="H2:H3"/>
  </mergeCells>
  <pageMargins left="0.7" right="0.7" top="0.75" bottom="0.75" header="0.3" footer="0.3"/>
  <pageSetup scale="52" orientation="landscape" horizontalDpi="4294967293" vertic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3"/>
  <sheetViews>
    <sheetView view="pageBreakPreview" topLeftCell="A18" zoomScale="60" zoomScaleNormal="70" workbookViewId="0">
      <selection activeCell="B49" sqref="B49:R53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6" max="6" width="10.570312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26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597</v>
      </c>
      <c r="C4" s="4">
        <v>1</v>
      </c>
      <c r="D4" s="106" t="s">
        <v>599</v>
      </c>
      <c r="E4" s="1"/>
      <c r="F4" s="41"/>
      <c r="G4" s="184">
        <v>21.844000000000001</v>
      </c>
      <c r="H4" s="299" t="s">
        <v>598</v>
      </c>
      <c r="I4" s="4">
        <v>1</v>
      </c>
      <c r="J4" s="106" t="s">
        <v>566</v>
      </c>
      <c r="K4" s="41"/>
      <c r="L4" s="6"/>
      <c r="M4" s="41">
        <v>40.811999999999998</v>
      </c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4">
        <f>C4+1</f>
        <v>2</v>
      </c>
      <c r="D5" s="106" t="s">
        <v>600</v>
      </c>
      <c r="E5" s="1"/>
      <c r="F5" s="41"/>
      <c r="G5" s="184">
        <v>17.378</v>
      </c>
      <c r="H5" s="299"/>
      <c r="I5" s="4">
        <f>1+I4</f>
        <v>2</v>
      </c>
      <c r="J5" s="106" t="s">
        <v>480</v>
      </c>
      <c r="K5" s="41"/>
      <c r="L5" s="41">
        <v>13.962999999999999</v>
      </c>
      <c r="M5" s="41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4">
        <f>C5+1</f>
        <v>3</v>
      </c>
      <c r="D6" s="106" t="s">
        <v>601</v>
      </c>
      <c r="E6" s="1"/>
      <c r="F6" s="184">
        <v>14.74</v>
      </c>
      <c r="G6" s="187"/>
      <c r="H6" s="299"/>
      <c r="I6" s="4">
        <f>1+I5</f>
        <v>3</v>
      </c>
      <c r="J6" s="106" t="s">
        <v>567</v>
      </c>
      <c r="K6" s="41"/>
      <c r="L6" s="41"/>
      <c r="M6" s="41">
        <v>22.655000000000001</v>
      </c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4">
        <f>C6+1</f>
        <v>4</v>
      </c>
      <c r="D7" s="106" t="s">
        <v>602</v>
      </c>
      <c r="E7" s="184">
        <v>3.7370000000000001</v>
      </c>
      <c r="F7" s="1"/>
      <c r="G7" s="187"/>
      <c r="H7" s="299"/>
      <c r="I7" s="4">
        <f>1+I6</f>
        <v>4</v>
      </c>
      <c r="J7" s="106" t="s">
        <v>568</v>
      </c>
      <c r="K7" s="41"/>
      <c r="L7" s="41">
        <v>10.127000000000001</v>
      </c>
      <c r="M7" s="1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4">
        <f>C7+1</f>
        <v>5</v>
      </c>
      <c r="D8" s="106" t="s">
        <v>603</v>
      </c>
      <c r="E8" s="1"/>
      <c r="F8" s="41"/>
      <c r="G8" s="184">
        <v>15.337</v>
      </c>
      <c r="H8" s="299"/>
      <c r="I8" s="4">
        <f>1+I7</f>
        <v>5</v>
      </c>
      <c r="J8" s="106" t="s">
        <v>569</v>
      </c>
      <c r="K8" s="41"/>
      <c r="L8" s="41"/>
      <c r="M8" s="41">
        <v>35.280999999999999</v>
      </c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 s="4">
        <f>C8+1</f>
        <v>6</v>
      </c>
      <c r="D9" s="106" t="s">
        <v>604</v>
      </c>
      <c r="E9" s="1"/>
      <c r="F9" s="5"/>
      <c r="G9" s="184">
        <v>18.707999999999998</v>
      </c>
      <c r="H9" s="299"/>
      <c r="I9" s="4">
        <f>I8+1</f>
        <v>6</v>
      </c>
      <c r="J9" s="106" t="s">
        <v>570</v>
      </c>
      <c r="K9" s="41"/>
      <c r="L9" s="6"/>
      <c r="M9" s="41">
        <v>36.9</v>
      </c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4"/>
      <c r="D10" s="58"/>
      <c r="E10" s="105"/>
      <c r="F10" s="21"/>
      <c r="G10" s="186"/>
      <c r="H10" s="299"/>
      <c r="I10" s="4">
        <f t="shared" ref="I10:I37" si="0">I9+1</f>
        <v>7</v>
      </c>
      <c r="J10" s="58" t="s">
        <v>571</v>
      </c>
      <c r="K10" s="41"/>
      <c r="L10" s="41"/>
      <c r="M10" s="41">
        <v>25.925999999999998</v>
      </c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4"/>
      <c r="D11" s="106"/>
      <c r="E11" s="105"/>
      <c r="F11" s="1"/>
      <c r="G11" s="186"/>
      <c r="H11" s="299"/>
      <c r="I11" s="4">
        <f t="shared" si="0"/>
        <v>8</v>
      </c>
      <c r="J11" s="106" t="s">
        <v>572</v>
      </c>
      <c r="K11" s="41"/>
      <c r="L11" s="41"/>
      <c r="M11" s="41">
        <v>32.515999999999998</v>
      </c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4"/>
      <c r="D12" s="106"/>
      <c r="E12" s="105"/>
      <c r="F12" s="21"/>
      <c r="G12" s="187"/>
      <c r="H12" s="299"/>
      <c r="I12" s="4">
        <f t="shared" si="0"/>
        <v>9</v>
      </c>
      <c r="J12" s="106" t="s">
        <v>573</v>
      </c>
      <c r="K12" s="1">
        <v>7.87</v>
      </c>
      <c r="L12" s="6"/>
      <c r="M12" s="1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customHeight="1" x14ac:dyDescent="0.25">
      <c r="A13" s="258"/>
      <c r="B13" s="302"/>
      <c r="C13" s="4">
        <v>7</v>
      </c>
      <c r="D13" s="106" t="s">
        <v>605</v>
      </c>
      <c r="E13" s="184">
        <v>0.82</v>
      </c>
      <c r="F13" s="21"/>
      <c r="G13" s="186"/>
      <c r="H13" s="299"/>
      <c r="I13" s="4">
        <f t="shared" si="0"/>
        <v>10</v>
      </c>
      <c r="J13" s="106" t="s">
        <v>574</v>
      </c>
      <c r="K13" s="41"/>
      <c r="L13" s="6"/>
      <c r="M13" s="41">
        <v>25.596</v>
      </c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customHeight="1" x14ac:dyDescent="0.25">
      <c r="A14" s="258"/>
      <c r="B14" s="302"/>
      <c r="C14" s="4">
        <f t="shared" ref="C14:C21" si="1">C13+1</f>
        <v>8</v>
      </c>
      <c r="D14" s="106" t="s">
        <v>606</v>
      </c>
      <c r="E14" s="1"/>
      <c r="F14" s="1"/>
      <c r="G14" s="184">
        <v>33.15</v>
      </c>
      <c r="H14" s="299"/>
      <c r="I14" s="4">
        <f t="shared" si="0"/>
        <v>11</v>
      </c>
      <c r="J14" s="106" t="s">
        <v>575</v>
      </c>
      <c r="K14" s="41"/>
      <c r="L14" s="41">
        <v>12.907999999999999</v>
      </c>
      <c r="M14" s="1"/>
      <c r="N14" s="1"/>
      <c r="O14" s="1"/>
      <c r="P14" s="1"/>
      <c r="Q14" s="1"/>
      <c r="R14" s="1"/>
    </row>
    <row r="15" spans="1:27" ht="15.75" customHeight="1" x14ac:dyDescent="0.25">
      <c r="A15" s="258"/>
      <c r="B15" s="302"/>
      <c r="C15" s="4">
        <f t="shared" si="1"/>
        <v>9</v>
      </c>
      <c r="D15" s="106" t="s">
        <v>337</v>
      </c>
      <c r="E15" s="1"/>
      <c r="F15" s="1"/>
      <c r="G15" s="184">
        <v>17.687000000000001</v>
      </c>
      <c r="H15" s="299"/>
      <c r="I15" s="4">
        <f t="shared" si="0"/>
        <v>12</v>
      </c>
      <c r="J15" s="106" t="s">
        <v>576</v>
      </c>
      <c r="K15" s="41"/>
      <c r="L15" s="6"/>
      <c r="M15" s="1">
        <v>23.88</v>
      </c>
      <c r="N15" s="1"/>
      <c r="O15" s="1"/>
      <c r="P15" s="1"/>
      <c r="Q15" s="1"/>
      <c r="R15" s="1"/>
    </row>
    <row r="16" spans="1:27" ht="15.75" customHeight="1" x14ac:dyDescent="0.25">
      <c r="A16" s="258"/>
      <c r="B16" s="302"/>
      <c r="C16" s="4">
        <f t="shared" si="1"/>
        <v>10</v>
      </c>
      <c r="D16" s="106" t="s">
        <v>607</v>
      </c>
      <c r="E16" s="184">
        <v>6.1210000000000004</v>
      </c>
      <c r="F16" s="1"/>
      <c r="G16" s="1"/>
      <c r="H16" s="299"/>
      <c r="I16" s="4">
        <f t="shared" si="0"/>
        <v>13</v>
      </c>
      <c r="J16" s="106" t="s">
        <v>577</v>
      </c>
      <c r="K16" s="41"/>
      <c r="L16" s="41">
        <v>11.186999999999999</v>
      </c>
      <c r="M16" s="1"/>
      <c r="N16" s="1"/>
      <c r="O16" s="1"/>
      <c r="P16" s="1"/>
      <c r="Q16" s="1"/>
      <c r="R16" s="1"/>
    </row>
    <row r="17" spans="1:18" ht="15.75" customHeight="1" x14ac:dyDescent="0.25">
      <c r="A17" s="258"/>
      <c r="B17" s="302"/>
      <c r="C17" s="4">
        <f t="shared" si="1"/>
        <v>11</v>
      </c>
      <c r="D17" s="106" t="s">
        <v>608</v>
      </c>
      <c r="E17" s="184">
        <v>0.152</v>
      </c>
      <c r="F17" s="1"/>
      <c r="G17" s="1"/>
      <c r="H17" s="299"/>
      <c r="I17" s="4">
        <f t="shared" si="0"/>
        <v>14</v>
      </c>
      <c r="J17" s="106" t="s">
        <v>337</v>
      </c>
      <c r="K17" s="41"/>
      <c r="L17" s="6"/>
      <c r="M17" s="41">
        <v>17.687000000000001</v>
      </c>
      <c r="N17" s="1"/>
      <c r="O17" s="1"/>
      <c r="P17" s="1"/>
      <c r="Q17" s="1"/>
      <c r="R17" s="1"/>
    </row>
    <row r="18" spans="1:18" ht="15.75" customHeight="1" x14ac:dyDescent="0.25">
      <c r="A18" s="258"/>
      <c r="B18" s="302"/>
      <c r="C18" s="4">
        <f t="shared" si="1"/>
        <v>12</v>
      </c>
      <c r="D18" s="106" t="s">
        <v>609</v>
      </c>
      <c r="E18" s="184">
        <v>1.474</v>
      </c>
      <c r="F18" s="1"/>
      <c r="G18" s="1"/>
      <c r="H18" s="299"/>
      <c r="I18" s="4">
        <f t="shared" si="0"/>
        <v>15</v>
      </c>
      <c r="J18" s="106" t="s">
        <v>578</v>
      </c>
      <c r="K18" s="41">
        <v>6.1210000000000004</v>
      </c>
      <c r="L18" s="6"/>
      <c r="M18" s="1"/>
      <c r="N18" s="1"/>
      <c r="O18" s="1"/>
      <c r="P18" s="1"/>
      <c r="Q18" s="1"/>
      <c r="R18" s="1"/>
    </row>
    <row r="19" spans="1:18" ht="15.75" customHeight="1" x14ac:dyDescent="0.25">
      <c r="A19" s="258"/>
      <c r="B19" s="302"/>
      <c r="C19" s="4">
        <f t="shared" si="1"/>
        <v>13</v>
      </c>
      <c r="D19" s="106" t="s">
        <v>610</v>
      </c>
      <c r="E19" s="1"/>
      <c r="F19" s="1"/>
      <c r="G19" s="184">
        <v>19.5</v>
      </c>
      <c r="H19" s="299"/>
      <c r="I19" s="4">
        <f t="shared" si="0"/>
        <v>16</v>
      </c>
      <c r="J19" s="106" t="s">
        <v>579</v>
      </c>
      <c r="K19" s="41">
        <v>0.82</v>
      </c>
      <c r="L19" s="6"/>
      <c r="M19" s="1"/>
      <c r="N19" s="1"/>
      <c r="O19" s="1"/>
      <c r="P19" s="1"/>
      <c r="Q19" s="1"/>
      <c r="R19" s="1"/>
    </row>
    <row r="20" spans="1:18" ht="15.75" x14ac:dyDescent="0.25">
      <c r="A20" s="258"/>
      <c r="B20" s="302"/>
      <c r="C20" s="4">
        <f t="shared" si="1"/>
        <v>14</v>
      </c>
      <c r="D20" s="106" t="s">
        <v>588</v>
      </c>
      <c r="E20" s="184">
        <v>1.159</v>
      </c>
      <c r="F20" s="1"/>
      <c r="G20" s="1"/>
      <c r="H20" s="299"/>
      <c r="I20" s="4">
        <f t="shared" si="0"/>
        <v>17</v>
      </c>
      <c r="J20" s="106" t="s">
        <v>580</v>
      </c>
      <c r="K20" s="41"/>
      <c r="L20" s="6"/>
      <c r="M20" s="41">
        <v>27.75</v>
      </c>
      <c r="N20" s="1"/>
      <c r="O20" s="1"/>
      <c r="P20" s="1"/>
      <c r="Q20" s="1"/>
      <c r="R20" s="1"/>
    </row>
    <row r="21" spans="1:18" ht="15.75" x14ac:dyDescent="0.25">
      <c r="A21" s="258"/>
      <c r="B21" s="302"/>
      <c r="C21" s="4">
        <f t="shared" si="1"/>
        <v>15</v>
      </c>
      <c r="D21" s="106" t="s">
        <v>591</v>
      </c>
      <c r="E21" s="184">
        <v>1.7070000000000001</v>
      </c>
      <c r="F21" s="1"/>
      <c r="G21" s="1"/>
      <c r="H21" s="299"/>
      <c r="I21" s="4">
        <f t="shared" si="0"/>
        <v>18</v>
      </c>
      <c r="J21" s="106" t="s">
        <v>581</v>
      </c>
      <c r="K21" s="41"/>
      <c r="L21" s="6"/>
      <c r="M21" s="41">
        <v>33.15</v>
      </c>
      <c r="N21" s="1"/>
      <c r="O21" s="1"/>
      <c r="P21" s="1"/>
      <c r="Q21" s="1"/>
      <c r="R21" s="1"/>
    </row>
    <row r="22" spans="1:18" ht="15.75" x14ac:dyDescent="0.25">
      <c r="A22" s="258"/>
      <c r="B22" s="302"/>
      <c r="C22" s="4"/>
      <c r="D22" s="106"/>
      <c r="E22" s="105"/>
      <c r="F22" s="1"/>
      <c r="G22" s="1"/>
      <c r="H22" s="299"/>
      <c r="I22" s="4">
        <f t="shared" si="0"/>
        <v>19</v>
      </c>
      <c r="J22" s="106" t="s">
        <v>582</v>
      </c>
      <c r="K22" s="41"/>
      <c r="L22" s="6"/>
      <c r="M22" s="41">
        <v>21.844000000000001</v>
      </c>
      <c r="N22" s="1"/>
      <c r="O22" s="1"/>
      <c r="P22" s="1"/>
      <c r="Q22" s="1"/>
      <c r="R22" s="1"/>
    </row>
    <row r="23" spans="1:18" ht="15.75" x14ac:dyDescent="0.25">
      <c r="A23" s="258"/>
      <c r="B23" s="302"/>
      <c r="C23" s="4"/>
      <c r="D23" s="106"/>
      <c r="E23" s="105"/>
      <c r="F23" s="1"/>
      <c r="G23" s="1"/>
      <c r="H23" s="299"/>
      <c r="I23" s="4">
        <f t="shared" si="0"/>
        <v>20</v>
      </c>
      <c r="J23" s="106" t="s">
        <v>583</v>
      </c>
      <c r="K23" s="41"/>
      <c r="L23" s="6"/>
      <c r="M23" s="41">
        <v>17.378</v>
      </c>
      <c r="N23" s="1"/>
      <c r="O23" s="1"/>
      <c r="P23" s="1"/>
      <c r="Q23" s="1"/>
      <c r="R23" s="1"/>
    </row>
    <row r="24" spans="1:18" ht="15.75" x14ac:dyDescent="0.25">
      <c r="A24" s="258"/>
      <c r="B24" s="302"/>
      <c r="C24" s="4">
        <v>16</v>
      </c>
      <c r="D24" s="106" t="s">
        <v>611</v>
      </c>
      <c r="E24" s="1"/>
      <c r="F24" s="184">
        <v>13.962999999999999</v>
      </c>
      <c r="G24" s="1"/>
      <c r="H24" s="299"/>
      <c r="I24" s="4">
        <f t="shared" si="0"/>
        <v>21</v>
      </c>
      <c r="J24" s="106" t="s">
        <v>584</v>
      </c>
      <c r="K24" s="41"/>
      <c r="L24" s="6">
        <v>14.74</v>
      </c>
      <c r="M24" s="1"/>
      <c r="N24" s="1"/>
      <c r="O24" s="1"/>
      <c r="P24" s="1"/>
      <c r="Q24" s="1"/>
      <c r="R24" s="1"/>
    </row>
    <row r="25" spans="1:18" ht="15.75" x14ac:dyDescent="0.25">
      <c r="A25" s="258"/>
      <c r="B25" s="302"/>
      <c r="C25" s="4">
        <f>C24+1</f>
        <v>17</v>
      </c>
      <c r="D25" s="106" t="s">
        <v>612</v>
      </c>
      <c r="E25" s="1"/>
      <c r="F25" s="1"/>
      <c r="G25" s="184">
        <v>22.655000000000001</v>
      </c>
      <c r="H25" s="299"/>
      <c r="I25" s="4">
        <f t="shared" si="0"/>
        <v>22</v>
      </c>
      <c r="J25" s="106" t="s">
        <v>585</v>
      </c>
      <c r="K25" s="41">
        <v>3.7370000000000001</v>
      </c>
      <c r="L25" s="6"/>
      <c r="M25" s="1"/>
      <c r="N25" s="1"/>
      <c r="O25" s="1"/>
      <c r="P25" s="1"/>
      <c r="Q25" s="1"/>
      <c r="R25" s="1"/>
    </row>
    <row r="26" spans="1:18" ht="15.75" x14ac:dyDescent="0.25">
      <c r="A26" s="258"/>
      <c r="B26" s="302"/>
      <c r="C26" s="4">
        <f>C25+1</f>
        <v>18</v>
      </c>
      <c r="D26" s="106" t="s">
        <v>566</v>
      </c>
      <c r="E26" s="1"/>
      <c r="F26" s="1"/>
      <c r="G26" s="184">
        <v>40.811999999999998</v>
      </c>
      <c r="H26" s="299"/>
      <c r="I26" s="4">
        <f t="shared" si="0"/>
        <v>23</v>
      </c>
      <c r="J26" s="106" t="s">
        <v>586</v>
      </c>
      <c r="K26" s="41"/>
      <c r="L26" s="6"/>
      <c r="M26" s="41">
        <v>18.707999999999998</v>
      </c>
      <c r="N26" s="1"/>
      <c r="O26" s="1"/>
      <c r="P26" s="1"/>
      <c r="Q26" s="1"/>
      <c r="R26" s="1"/>
    </row>
    <row r="27" spans="1:18" ht="15.75" x14ac:dyDescent="0.25">
      <c r="A27" s="258"/>
      <c r="B27" s="302"/>
      <c r="C27" s="4"/>
      <c r="D27" s="106"/>
      <c r="E27" s="105"/>
      <c r="F27" s="1"/>
      <c r="G27" s="1"/>
      <c r="H27" s="299"/>
      <c r="I27" s="4">
        <f t="shared" si="0"/>
        <v>24</v>
      </c>
      <c r="J27" s="106" t="s">
        <v>587</v>
      </c>
      <c r="K27" s="41"/>
      <c r="L27" s="6"/>
      <c r="M27" s="41">
        <v>15.337</v>
      </c>
      <c r="N27" s="1"/>
      <c r="O27" s="1"/>
      <c r="P27" s="1"/>
      <c r="Q27" s="1"/>
      <c r="R27" s="1"/>
    </row>
    <row r="28" spans="1:18" ht="15.75" x14ac:dyDescent="0.25">
      <c r="A28" s="258"/>
      <c r="B28" s="302"/>
      <c r="C28" s="4">
        <v>19</v>
      </c>
      <c r="D28" s="106" t="s">
        <v>613</v>
      </c>
      <c r="E28" s="1"/>
      <c r="F28" s="184">
        <v>10.127000000000001</v>
      </c>
      <c r="G28" s="1"/>
      <c r="H28" s="299"/>
      <c r="I28" s="4">
        <f t="shared" si="0"/>
        <v>25</v>
      </c>
      <c r="J28" s="106" t="s">
        <v>588</v>
      </c>
      <c r="K28" s="41">
        <v>1.159</v>
      </c>
      <c r="L28" s="6"/>
      <c r="M28" s="41"/>
      <c r="N28" s="1"/>
      <c r="O28" s="1"/>
      <c r="P28" s="1"/>
      <c r="Q28" s="1"/>
      <c r="R28" s="1"/>
    </row>
    <row r="29" spans="1:18" ht="15.75" x14ac:dyDescent="0.25">
      <c r="A29" s="258"/>
      <c r="B29" s="302"/>
      <c r="C29" s="4">
        <f t="shared" ref="C29:C36" si="2">C28+1</f>
        <v>20</v>
      </c>
      <c r="D29" s="106" t="s">
        <v>569</v>
      </c>
      <c r="E29" s="1"/>
      <c r="F29" s="1"/>
      <c r="G29" s="184">
        <v>35.280999999999999</v>
      </c>
      <c r="H29" s="299"/>
      <c r="I29" s="4">
        <f t="shared" si="0"/>
        <v>26</v>
      </c>
      <c r="J29" s="106" t="s">
        <v>589</v>
      </c>
      <c r="K29" s="41">
        <v>1.474</v>
      </c>
      <c r="L29" s="6"/>
      <c r="M29" s="41"/>
      <c r="N29" s="1"/>
      <c r="O29" s="1"/>
      <c r="P29" s="1"/>
      <c r="Q29" s="1"/>
      <c r="R29" s="1"/>
    </row>
    <row r="30" spans="1:18" ht="15.75" x14ac:dyDescent="0.25">
      <c r="A30" s="258"/>
      <c r="B30" s="302"/>
      <c r="C30" s="4">
        <f t="shared" si="2"/>
        <v>21</v>
      </c>
      <c r="D30" s="106" t="s">
        <v>570</v>
      </c>
      <c r="E30" s="1"/>
      <c r="F30" s="1"/>
      <c r="G30" s="184">
        <v>36.9</v>
      </c>
      <c r="H30" s="299"/>
      <c r="I30" s="4">
        <f t="shared" si="0"/>
        <v>27</v>
      </c>
      <c r="J30" s="106" t="s">
        <v>590</v>
      </c>
      <c r="K30" s="41">
        <v>8.6440000000000001</v>
      </c>
      <c r="L30" s="41"/>
      <c r="M30" s="41"/>
      <c r="N30" s="1"/>
      <c r="O30" s="1"/>
      <c r="P30" s="1"/>
      <c r="Q30" s="1"/>
      <c r="R30" s="1"/>
    </row>
    <row r="31" spans="1:18" ht="15.75" x14ac:dyDescent="0.25">
      <c r="A31" s="258"/>
      <c r="B31" s="302"/>
      <c r="C31" s="4">
        <f t="shared" si="2"/>
        <v>22</v>
      </c>
      <c r="D31" s="106" t="s">
        <v>614</v>
      </c>
      <c r="E31" s="1"/>
      <c r="F31" s="1"/>
      <c r="G31" s="184">
        <v>32.515999999999998</v>
      </c>
      <c r="H31" s="299"/>
      <c r="I31" s="4">
        <f t="shared" si="0"/>
        <v>28</v>
      </c>
      <c r="J31" s="106" t="s">
        <v>591</v>
      </c>
      <c r="K31" s="41">
        <v>1.7070000000000001</v>
      </c>
      <c r="L31" s="6"/>
      <c r="M31" s="41"/>
      <c r="N31" s="1"/>
      <c r="O31" s="1"/>
      <c r="P31" s="1"/>
      <c r="Q31" s="1"/>
      <c r="R31" s="1"/>
    </row>
    <row r="32" spans="1:18" ht="15.75" x14ac:dyDescent="0.25">
      <c r="A32" s="258"/>
      <c r="B32" s="302"/>
      <c r="C32" s="4">
        <f t="shared" si="2"/>
        <v>23</v>
      </c>
      <c r="D32" s="106" t="s">
        <v>615</v>
      </c>
      <c r="E32" s="1"/>
      <c r="F32" s="184">
        <v>12.907999999999999</v>
      </c>
      <c r="G32" s="1"/>
      <c r="H32" s="299"/>
      <c r="I32" s="4">
        <f t="shared" si="0"/>
        <v>29</v>
      </c>
      <c r="J32" s="106" t="s">
        <v>592</v>
      </c>
      <c r="K32" s="41"/>
      <c r="L32" s="6"/>
      <c r="M32" s="41">
        <v>19.5</v>
      </c>
      <c r="N32" s="1"/>
      <c r="O32" s="1"/>
      <c r="P32" s="1"/>
      <c r="Q32" s="1"/>
      <c r="R32" s="1"/>
    </row>
    <row r="33" spans="1:18" ht="15.75" x14ac:dyDescent="0.25">
      <c r="A33" s="258"/>
      <c r="B33" s="302"/>
      <c r="C33" s="4">
        <f t="shared" si="2"/>
        <v>24</v>
      </c>
      <c r="D33" s="106" t="s">
        <v>616</v>
      </c>
      <c r="E33" s="184">
        <v>7.87</v>
      </c>
      <c r="F33" s="1"/>
      <c r="G33" s="1"/>
      <c r="H33" s="299"/>
      <c r="I33" s="4">
        <f t="shared" si="0"/>
        <v>30</v>
      </c>
      <c r="J33" s="106" t="s">
        <v>593</v>
      </c>
      <c r="K33" s="41">
        <v>0.152</v>
      </c>
      <c r="L33" s="6"/>
      <c r="M33" s="41"/>
      <c r="N33" s="1"/>
      <c r="O33" s="1"/>
      <c r="P33" s="1"/>
      <c r="Q33" s="1"/>
      <c r="R33" s="1"/>
    </row>
    <row r="34" spans="1:18" ht="15.75" x14ac:dyDescent="0.25">
      <c r="A34" s="258"/>
      <c r="B34" s="302"/>
      <c r="C34" s="4">
        <f t="shared" si="2"/>
        <v>25</v>
      </c>
      <c r="D34" s="106" t="s">
        <v>571</v>
      </c>
      <c r="E34" s="1"/>
      <c r="F34" s="1"/>
      <c r="G34" s="184">
        <v>25.925999999999998</v>
      </c>
      <c r="H34" s="299"/>
      <c r="I34" s="4">
        <f t="shared" si="0"/>
        <v>31</v>
      </c>
      <c r="J34" s="106" t="s">
        <v>554</v>
      </c>
      <c r="K34" s="41"/>
      <c r="L34" s="6"/>
      <c r="M34" s="41">
        <v>25.9</v>
      </c>
      <c r="N34" s="1"/>
      <c r="O34" s="1"/>
      <c r="P34" s="1"/>
      <c r="Q34" s="1"/>
      <c r="R34" s="1"/>
    </row>
    <row r="35" spans="1:18" ht="15.75" x14ac:dyDescent="0.25">
      <c r="A35" s="258"/>
      <c r="B35" s="302"/>
      <c r="C35" s="4">
        <f t="shared" si="2"/>
        <v>26</v>
      </c>
      <c r="D35" s="106" t="s">
        <v>617</v>
      </c>
      <c r="E35" s="1"/>
      <c r="F35" s="1"/>
      <c r="G35" s="184">
        <v>25.596</v>
      </c>
      <c r="H35" s="299"/>
      <c r="I35" s="4">
        <f t="shared" si="0"/>
        <v>32</v>
      </c>
      <c r="J35" s="106" t="s">
        <v>594</v>
      </c>
      <c r="K35" s="41"/>
      <c r="L35" s="6"/>
      <c r="M35" s="41">
        <v>63.36</v>
      </c>
      <c r="N35" s="1"/>
      <c r="O35" s="1"/>
      <c r="P35" s="1"/>
      <c r="Q35" s="1"/>
      <c r="R35" s="1"/>
    </row>
    <row r="36" spans="1:18" ht="15.75" x14ac:dyDescent="0.25">
      <c r="A36" s="258"/>
      <c r="B36" s="302"/>
      <c r="C36" s="4">
        <f t="shared" si="2"/>
        <v>27</v>
      </c>
      <c r="D36" s="106" t="s">
        <v>576</v>
      </c>
      <c r="E36" s="1"/>
      <c r="F36" s="1"/>
      <c r="G36" s="184">
        <v>23.88</v>
      </c>
      <c r="H36" s="299"/>
      <c r="I36" s="4">
        <f t="shared" si="0"/>
        <v>33</v>
      </c>
      <c r="J36" s="106" t="s">
        <v>595</v>
      </c>
      <c r="K36" s="41"/>
      <c r="L36" s="41"/>
      <c r="M36" s="1">
        <v>53.965000000000003</v>
      </c>
      <c r="N36" s="1"/>
      <c r="O36" s="1"/>
      <c r="P36" s="1"/>
      <c r="Q36" s="1"/>
      <c r="R36" s="1"/>
    </row>
    <row r="37" spans="1:18" ht="15.75" x14ac:dyDescent="0.25">
      <c r="A37" s="258"/>
      <c r="B37" s="302"/>
      <c r="C37" s="4"/>
      <c r="D37" s="106"/>
      <c r="E37" s="105"/>
      <c r="F37" s="1"/>
      <c r="G37" s="1"/>
      <c r="H37" s="299"/>
      <c r="I37" s="4">
        <f t="shared" si="0"/>
        <v>34</v>
      </c>
      <c r="J37" s="106" t="s">
        <v>596</v>
      </c>
      <c r="K37" s="41"/>
      <c r="L37" s="6"/>
      <c r="M37" s="41">
        <v>19.09</v>
      </c>
      <c r="N37" s="1"/>
      <c r="O37" s="1"/>
      <c r="P37" s="1"/>
      <c r="Q37" s="1"/>
      <c r="R37" s="1"/>
    </row>
    <row r="38" spans="1:18" ht="15.75" x14ac:dyDescent="0.25">
      <c r="A38" s="258"/>
      <c r="B38" s="302"/>
      <c r="C38" s="4"/>
      <c r="D38" s="195"/>
      <c r="E38" s="67"/>
      <c r="F38" s="1"/>
      <c r="G38" s="1"/>
      <c r="H38" s="299"/>
      <c r="I38" s="159"/>
      <c r="J38" s="106"/>
      <c r="K38" s="1"/>
      <c r="L38" s="6"/>
      <c r="M38" s="1"/>
      <c r="N38" s="1"/>
      <c r="O38" s="1"/>
      <c r="P38" s="1"/>
      <c r="Q38" s="1"/>
      <c r="R38" s="1"/>
    </row>
    <row r="39" spans="1:18" ht="15.75" x14ac:dyDescent="0.25">
      <c r="A39" s="258"/>
      <c r="B39" s="302"/>
      <c r="C39" s="4">
        <v>28</v>
      </c>
      <c r="D39" s="195" t="s">
        <v>618</v>
      </c>
      <c r="E39" s="1"/>
      <c r="F39" s="1"/>
      <c r="G39" s="184">
        <v>30</v>
      </c>
      <c r="H39" s="299"/>
      <c r="I39" s="159"/>
      <c r="J39" s="106"/>
      <c r="K39" s="1"/>
      <c r="L39" s="1"/>
      <c r="M39" s="1"/>
      <c r="N39" s="1"/>
      <c r="O39" s="1"/>
      <c r="P39" s="1"/>
      <c r="Q39" s="1"/>
      <c r="R39" s="1"/>
    </row>
    <row r="40" spans="1:18" ht="15.75" x14ac:dyDescent="0.25">
      <c r="A40" s="258"/>
      <c r="B40" s="302"/>
      <c r="C40" s="4">
        <v>29</v>
      </c>
      <c r="D40" s="195" t="s">
        <v>596</v>
      </c>
      <c r="E40" s="1"/>
      <c r="F40" s="1"/>
      <c r="G40" s="184">
        <v>19.09</v>
      </c>
      <c r="H40" s="299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x14ac:dyDescent="0.25">
      <c r="A41" s="258"/>
      <c r="B41" s="302"/>
      <c r="C41" s="4">
        <v>30</v>
      </c>
      <c r="D41" s="195" t="s">
        <v>619</v>
      </c>
      <c r="E41" s="1"/>
      <c r="F41" s="1"/>
      <c r="G41" s="184">
        <v>30</v>
      </c>
      <c r="H41" s="299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x14ac:dyDescent="0.25">
      <c r="A42" s="258"/>
      <c r="B42" s="302"/>
      <c r="C42" s="4">
        <v>31</v>
      </c>
      <c r="D42" s="195" t="s">
        <v>554</v>
      </c>
      <c r="E42" s="1"/>
      <c r="F42" s="1"/>
      <c r="G42" s="184">
        <v>25.9</v>
      </c>
      <c r="H42" s="299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x14ac:dyDescent="0.25">
      <c r="A43" s="258"/>
      <c r="B43" s="302"/>
      <c r="C43" s="4">
        <v>32</v>
      </c>
      <c r="D43" s="195" t="s">
        <v>590</v>
      </c>
      <c r="E43" s="184">
        <v>8.6440000000000001</v>
      </c>
      <c r="F43" s="1"/>
      <c r="G43" s="1"/>
      <c r="H43" s="299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x14ac:dyDescent="0.25">
      <c r="A44" s="258"/>
      <c r="B44" s="302"/>
      <c r="C44" s="4">
        <v>33</v>
      </c>
      <c r="D44" s="195" t="s">
        <v>620</v>
      </c>
      <c r="E44" s="1"/>
      <c r="F44" s="1"/>
      <c r="G44" s="184">
        <v>27.75</v>
      </c>
      <c r="H44" s="299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x14ac:dyDescent="0.25">
      <c r="A45" s="258"/>
      <c r="B45" s="302"/>
      <c r="C45" s="4">
        <v>34</v>
      </c>
      <c r="D45" s="195" t="s">
        <v>621</v>
      </c>
      <c r="E45" s="1"/>
      <c r="F45" s="184">
        <v>11.186999999999999</v>
      </c>
      <c r="G45" s="1"/>
      <c r="H45" s="299"/>
      <c r="I45" s="1"/>
      <c r="J45" s="1"/>
      <c r="K45" s="1"/>
      <c r="L45" s="1"/>
      <c r="M45" s="1"/>
      <c r="N45" s="1"/>
      <c r="O45" s="1"/>
      <c r="P45" s="1"/>
      <c r="Q45" s="1"/>
      <c r="R45" s="1"/>
    </row>
    <row r="49" spans="2:18" ht="18.75" x14ac:dyDescent="0.3">
      <c r="B49" s="313" t="s">
        <v>897</v>
      </c>
      <c r="C49" s="313" t="s">
        <v>35</v>
      </c>
      <c r="D49" s="313" t="s">
        <v>898</v>
      </c>
      <c r="E49" s="313"/>
      <c r="F49" s="313"/>
      <c r="G49" s="313"/>
      <c r="H49" s="313"/>
      <c r="I49" s="313"/>
      <c r="J49" s="313"/>
      <c r="K49" s="313"/>
      <c r="L49" s="313"/>
      <c r="M49" s="313"/>
      <c r="N49" s="313"/>
      <c r="O49" s="314"/>
      <c r="P49" s="314"/>
      <c r="Q49" s="314"/>
      <c r="R49" s="314"/>
    </row>
    <row r="50" spans="2:18" ht="18.75" x14ac:dyDescent="0.3">
      <c r="B50" s="313" t="s">
        <v>899</v>
      </c>
      <c r="C50" s="313" t="s">
        <v>35</v>
      </c>
      <c r="D50" s="313" t="s">
        <v>902</v>
      </c>
      <c r="E50" s="315" t="s">
        <v>903</v>
      </c>
      <c r="F50" s="313"/>
      <c r="G50" s="313"/>
      <c r="H50" s="313"/>
      <c r="I50" s="313"/>
      <c r="J50" s="313"/>
      <c r="K50" s="313"/>
      <c r="L50" s="313"/>
      <c r="M50" s="313"/>
      <c r="N50" s="313"/>
      <c r="O50" s="314"/>
      <c r="P50" s="314"/>
      <c r="Q50" s="314"/>
      <c r="R50" s="314"/>
    </row>
    <row r="51" spans="2:18" ht="18.75" x14ac:dyDescent="0.3">
      <c r="B51" s="313"/>
      <c r="C51" s="313"/>
      <c r="D51" s="313" t="s">
        <v>900</v>
      </c>
      <c r="E51" s="315" t="s">
        <v>901</v>
      </c>
      <c r="F51" s="313"/>
      <c r="G51" s="313"/>
      <c r="H51" s="313"/>
      <c r="I51" s="313"/>
      <c r="J51" s="313"/>
      <c r="K51" s="313"/>
      <c r="L51" s="313"/>
      <c r="M51" s="313"/>
      <c r="N51" s="313"/>
      <c r="O51" s="314"/>
      <c r="P51" s="314"/>
      <c r="Q51" s="314"/>
      <c r="R51" s="314"/>
    </row>
    <row r="52" spans="2:18" ht="18.75" x14ac:dyDescent="0.3">
      <c r="B52" s="313"/>
      <c r="C52" s="313"/>
      <c r="D52" s="313"/>
      <c r="E52" s="313"/>
      <c r="F52" s="313"/>
      <c r="G52" s="313"/>
      <c r="H52" s="313"/>
      <c r="I52" s="313"/>
      <c r="J52" s="313"/>
      <c r="K52" s="313"/>
      <c r="L52" s="313"/>
      <c r="M52" s="313"/>
      <c r="N52" s="313"/>
      <c r="O52" s="314"/>
      <c r="P52" s="314"/>
      <c r="Q52" s="314"/>
      <c r="R52" s="314"/>
    </row>
    <row r="53" spans="2:18" x14ac:dyDescent="0.25">
      <c r="B53" s="314"/>
      <c r="C53" s="314"/>
      <c r="D53" s="314"/>
      <c r="E53" s="314"/>
      <c r="F53" s="314"/>
      <c r="G53" s="314"/>
      <c r="H53" s="314"/>
      <c r="I53" s="314"/>
      <c r="J53" s="314"/>
      <c r="K53" s="314"/>
      <c r="L53" s="314"/>
      <c r="M53" s="314"/>
      <c r="N53" s="314"/>
      <c r="O53" s="314"/>
      <c r="P53" s="314"/>
      <c r="Q53" s="314"/>
      <c r="R53" s="314"/>
    </row>
  </sheetData>
  <mergeCells count="13">
    <mergeCell ref="O2:O3"/>
    <mergeCell ref="P2:P3"/>
    <mergeCell ref="Q2:Q3"/>
    <mergeCell ref="R2:R3"/>
    <mergeCell ref="B4:B45"/>
    <mergeCell ref="I2:M2"/>
    <mergeCell ref="N2:N3"/>
    <mergeCell ref="A4:A45"/>
    <mergeCell ref="H4:H45"/>
    <mergeCell ref="A2:A3"/>
    <mergeCell ref="B2:B3"/>
    <mergeCell ref="C2:G2"/>
    <mergeCell ref="H2:H3"/>
  </mergeCells>
  <pageMargins left="0.7" right="0.7" top="0.75" bottom="0.75" header="0.3" footer="0.3"/>
  <pageSetup scale="50" orientation="landscape" horizontalDpi="4294967293" verticalDpi="4294967293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6"/>
  <sheetViews>
    <sheetView view="pageBreakPreview" topLeftCell="A14" zoomScale="60" zoomScaleNormal="70" workbookViewId="0">
      <selection activeCell="B52" sqref="B52:R56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63"/>
      <c r="B3" s="263"/>
      <c r="C3" s="93" t="s">
        <v>26</v>
      </c>
      <c r="D3" s="127" t="s">
        <v>3</v>
      </c>
      <c r="E3" s="95" t="s">
        <v>876</v>
      </c>
      <c r="F3" s="95" t="s">
        <v>1</v>
      </c>
      <c r="G3" s="95" t="s">
        <v>877</v>
      </c>
      <c r="H3" s="301"/>
      <c r="I3" s="96" t="s">
        <v>20</v>
      </c>
      <c r="J3" s="96" t="s">
        <v>3</v>
      </c>
      <c r="K3" s="197" t="s">
        <v>876</v>
      </c>
      <c r="L3" s="197" t="s">
        <v>1</v>
      </c>
      <c r="M3" s="197" t="s">
        <v>877</v>
      </c>
      <c r="N3" s="297"/>
      <c r="O3" s="297"/>
      <c r="P3" s="297"/>
      <c r="Q3" s="297"/>
      <c r="R3" s="298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622</v>
      </c>
      <c r="C4" s="103">
        <v>1</v>
      </c>
      <c r="D4" s="105" t="s">
        <v>624</v>
      </c>
      <c r="E4" s="1"/>
      <c r="F4" s="41"/>
      <c r="G4" s="184"/>
      <c r="H4" s="299" t="s">
        <v>623</v>
      </c>
      <c r="I4" s="4">
        <v>1</v>
      </c>
      <c r="J4" s="105" t="s">
        <v>624</v>
      </c>
      <c r="K4" s="105">
        <v>5.32</v>
      </c>
      <c r="L4" s="106"/>
      <c r="M4" s="145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103">
        <f>1+C4</f>
        <v>2</v>
      </c>
      <c r="D5" s="105" t="s">
        <v>625</v>
      </c>
      <c r="E5" s="1"/>
      <c r="F5" s="41"/>
      <c r="G5" s="184"/>
      <c r="H5" s="299"/>
      <c r="I5" s="4">
        <f>1+I4</f>
        <v>2</v>
      </c>
      <c r="J5" s="105" t="s">
        <v>625</v>
      </c>
      <c r="K5" s="145"/>
      <c r="L5" s="106"/>
      <c r="M5" s="105">
        <v>39.67</v>
      </c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103">
        <f>1+C5</f>
        <v>3</v>
      </c>
      <c r="D6" s="105" t="s">
        <v>626</v>
      </c>
      <c r="E6" s="1"/>
      <c r="F6" s="184"/>
      <c r="G6" s="187"/>
      <c r="H6" s="299"/>
      <c r="I6" s="4">
        <f t="shared" ref="I6:I50" si="0">1+I5</f>
        <v>3</v>
      </c>
      <c r="J6" s="105" t="s">
        <v>626</v>
      </c>
      <c r="K6" s="145"/>
      <c r="L6" s="106"/>
      <c r="M6" s="105">
        <v>47.73</v>
      </c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103">
        <f>1+C6</f>
        <v>4</v>
      </c>
      <c r="D7" s="105" t="s">
        <v>627</v>
      </c>
      <c r="E7" s="184"/>
      <c r="F7" s="1"/>
      <c r="G7" s="187"/>
      <c r="H7" s="299"/>
      <c r="I7" s="4">
        <f t="shared" si="0"/>
        <v>4</v>
      </c>
      <c r="J7" s="105" t="s">
        <v>627</v>
      </c>
      <c r="K7" s="145"/>
      <c r="L7" s="106"/>
      <c r="M7" s="105">
        <v>22.03</v>
      </c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103">
        <f>1+C7</f>
        <v>5</v>
      </c>
      <c r="D8" s="105" t="s">
        <v>628</v>
      </c>
      <c r="E8" s="1"/>
      <c r="F8" s="41"/>
      <c r="G8" s="184"/>
      <c r="H8" s="299"/>
      <c r="I8" s="4">
        <f t="shared" si="0"/>
        <v>5</v>
      </c>
      <c r="J8" s="105" t="s">
        <v>628</v>
      </c>
      <c r="K8" s="145"/>
      <c r="L8" s="106"/>
      <c r="M8" s="105">
        <v>56.83</v>
      </c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 s="103"/>
      <c r="D9" s="105"/>
      <c r="E9" s="1"/>
      <c r="F9" s="5"/>
      <c r="G9" s="184"/>
      <c r="H9" s="299"/>
      <c r="I9" s="4">
        <f t="shared" si="0"/>
        <v>6</v>
      </c>
      <c r="J9" s="105" t="s">
        <v>635</v>
      </c>
      <c r="K9" s="145"/>
      <c r="L9" s="106"/>
      <c r="M9" s="105">
        <v>23.67</v>
      </c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103"/>
      <c r="D10" s="105"/>
      <c r="E10" s="105"/>
      <c r="F10" s="21"/>
      <c r="G10" s="186"/>
      <c r="H10" s="299"/>
      <c r="I10" s="4">
        <f t="shared" si="0"/>
        <v>7</v>
      </c>
      <c r="J10" s="105" t="s">
        <v>636</v>
      </c>
      <c r="K10" s="145"/>
      <c r="L10" s="106"/>
      <c r="M10" s="105">
        <v>15.9</v>
      </c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103"/>
      <c r="D11" s="105"/>
      <c r="E11" s="105"/>
      <c r="F11" s="1"/>
      <c r="G11" s="186"/>
      <c r="H11" s="299"/>
      <c r="I11" s="4">
        <f t="shared" si="0"/>
        <v>8</v>
      </c>
      <c r="J11" s="105" t="s">
        <v>637</v>
      </c>
      <c r="K11" s="145"/>
      <c r="L11" s="105">
        <v>11.8</v>
      </c>
      <c r="M11" s="145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103"/>
      <c r="D12" s="105"/>
      <c r="E12" s="105"/>
      <c r="F12" s="21"/>
      <c r="G12" s="187"/>
      <c r="H12" s="299"/>
      <c r="I12" s="4">
        <f t="shared" si="0"/>
        <v>9</v>
      </c>
      <c r="J12" s="105" t="s">
        <v>638</v>
      </c>
      <c r="K12" s="145"/>
      <c r="L12" s="106"/>
      <c r="M12" s="105">
        <v>71.540000000000006</v>
      </c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customHeight="1" x14ac:dyDescent="0.25">
      <c r="A13" s="258"/>
      <c r="B13" s="302"/>
      <c r="C13" s="103">
        <v>6</v>
      </c>
      <c r="D13" s="105" t="s">
        <v>629</v>
      </c>
      <c r="E13" s="184"/>
      <c r="F13" s="21"/>
      <c r="G13" s="186"/>
      <c r="H13" s="299"/>
      <c r="I13" s="4">
        <f t="shared" si="0"/>
        <v>10</v>
      </c>
      <c r="J13" s="105" t="s">
        <v>639</v>
      </c>
      <c r="K13" s="145"/>
      <c r="L13" s="105">
        <v>12.77</v>
      </c>
      <c r="M13" s="145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customHeight="1" x14ac:dyDescent="0.25">
      <c r="A14" s="258"/>
      <c r="B14" s="302"/>
      <c r="C14" s="103">
        <f>1+C13</f>
        <v>7</v>
      </c>
      <c r="D14" s="105" t="s">
        <v>630</v>
      </c>
      <c r="E14" s="1"/>
      <c r="F14" s="1"/>
      <c r="G14" s="184"/>
      <c r="H14" s="299"/>
      <c r="I14" s="4">
        <f t="shared" si="0"/>
        <v>11</v>
      </c>
      <c r="J14" s="105" t="s">
        <v>640</v>
      </c>
      <c r="K14" s="145"/>
      <c r="L14" s="106"/>
      <c r="M14" s="105">
        <v>79.8</v>
      </c>
      <c r="N14" s="1"/>
      <c r="O14" s="1"/>
      <c r="P14" s="1"/>
      <c r="Q14" s="1"/>
      <c r="R14" s="1"/>
    </row>
    <row r="15" spans="1:27" ht="15.75" customHeight="1" x14ac:dyDescent="0.25">
      <c r="A15" s="258"/>
      <c r="B15" s="302"/>
      <c r="C15" s="103">
        <f>1+C14</f>
        <v>8</v>
      </c>
      <c r="D15" s="105" t="s">
        <v>275</v>
      </c>
      <c r="E15" s="1"/>
      <c r="F15" s="1"/>
      <c r="G15" s="184"/>
      <c r="H15" s="299"/>
      <c r="I15" s="4">
        <f t="shared" si="0"/>
        <v>12</v>
      </c>
      <c r="J15" s="105" t="s">
        <v>641</v>
      </c>
      <c r="K15" s="145"/>
      <c r="L15" s="105">
        <v>12.88</v>
      </c>
      <c r="M15" s="145"/>
      <c r="N15" s="1"/>
      <c r="O15" s="1"/>
      <c r="P15" s="1"/>
      <c r="Q15" s="1"/>
      <c r="R15" s="1"/>
    </row>
    <row r="16" spans="1:27" ht="15.75" customHeight="1" x14ac:dyDescent="0.25">
      <c r="A16" s="258"/>
      <c r="B16" s="302"/>
      <c r="C16" s="103">
        <f>1+C15</f>
        <v>9</v>
      </c>
      <c r="D16" s="58" t="s">
        <v>631</v>
      </c>
      <c r="E16" s="184"/>
      <c r="F16" s="1"/>
      <c r="G16" s="1"/>
      <c r="H16" s="299"/>
      <c r="I16" s="4">
        <f t="shared" si="0"/>
        <v>13</v>
      </c>
      <c r="J16" s="58" t="s">
        <v>642</v>
      </c>
      <c r="K16" s="145"/>
      <c r="L16" s="106"/>
      <c r="M16" s="105">
        <v>23.77</v>
      </c>
      <c r="N16" s="1"/>
      <c r="O16" s="1"/>
      <c r="P16" s="1"/>
      <c r="Q16" s="1"/>
      <c r="R16" s="1"/>
    </row>
    <row r="17" spans="1:18" ht="15.75" customHeight="1" x14ac:dyDescent="0.25">
      <c r="A17" s="258"/>
      <c r="B17" s="302"/>
      <c r="C17" s="103">
        <f>1+C16</f>
        <v>10</v>
      </c>
      <c r="D17" s="58" t="s">
        <v>632</v>
      </c>
      <c r="E17" s="184"/>
      <c r="F17" s="1"/>
      <c r="G17" s="1"/>
      <c r="H17" s="299"/>
      <c r="I17" s="4">
        <f t="shared" si="0"/>
        <v>14</v>
      </c>
      <c r="J17" s="58" t="s">
        <v>643</v>
      </c>
      <c r="K17" s="145"/>
      <c r="L17" s="106"/>
      <c r="M17" s="105">
        <v>53.77</v>
      </c>
      <c r="N17" s="1"/>
      <c r="O17" s="1"/>
      <c r="P17" s="1"/>
      <c r="Q17" s="1"/>
      <c r="R17" s="1"/>
    </row>
    <row r="18" spans="1:18" ht="15.75" customHeight="1" x14ac:dyDescent="0.25">
      <c r="A18" s="258"/>
      <c r="B18" s="302"/>
      <c r="C18" s="103"/>
      <c r="D18" s="58"/>
      <c r="E18" s="184"/>
      <c r="F18" s="1"/>
      <c r="G18" s="1"/>
      <c r="H18" s="299"/>
      <c r="I18" s="4">
        <f t="shared" si="0"/>
        <v>15</v>
      </c>
      <c r="J18" s="58" t="s">
        <v>644</v>
      </c>
      <c r="K18" s="145"/>
      <c r="L18" s="105">
        <v>13.49</v>
      </c>
      <c r="M18" s="145"/>
      <c r="N18" s="1"/>
      <c r="O18" s="1"/>
      <c r="P18" s="1"/>
      <c r="Q18" s="1"/>
      <c r="R18" s="1"/>
    </row>
    <row r="19" spans="1:18" ht="15.75" customHeight="1" x14ac:dyDescent="0.25">
      <c r="A19" s="258"/>
      <c r="B19" s="302"/>
      <c r="C19" s="103"/>
      <c r="D19" s="58"/>
      <c r="E19" s="1"/>
      <c r="F19" s="1"/>
      <c r="G19" s="184"/>
      <c r="H19" s="299"/>
      <c r="I19" s="4">
        <f t="shared" si="0"/>
        <v>16</v>
      </c>
      <c r="J19" s="58" t="s">
        <v>630</v>
      </c>
      <c r="K19" s="145"/>
      <c r="L19" s="106"/>
      <c r="M19" s="105">
        <v>35.5</v>
      </c>
      <c r="N19" s="1"/>
      <c r="O19" s="1"/>
      <c r="P19" s="1"/>
      <c r="Q19" s="1"/>
      <c r="R19" s="1"/>
    </row>
    <row r="20" spans="1:18" ht="15.75" x14ac:dyDescent="0.25">
      <c r="A20" s="258"/>
      <c r="B20" s="302"/>
      <c r="C20" s="103"/>
      <c r="D20" s="58"/>
      <c r="E20" s="184"/>
      <c r="F20" s="1"/>
      <c r="G20" s="1"/>
      <c r="H20" s="299"/>
      <c r="I20" s="4">
        <f t="shared" si="0"/>
        <v>17</v>
      </c>
      <c r="J20" s="58" t="s">
        <v>275</v>
      </c>
      <c r="K20" s="145"/>
      <c r="L20" s="105">
        <v>10.01</v>
      </c>
      <c r="M20" s="145"/>
      <c r="N20" s="1"/>
      <c r="O20" s="1"/>
      <c r="P20" s="1"/>
      <c r="Q20" s="1"/>
      <c r="R20" s="1"/>
    </row>
    <row r="21" spans="1:18" ht="15.75" x14ac:dyDescent="0.25">
      <c r="A21" s="258"/>
      <c r="B21" s="302"/>
      <c r="C21" s="103"/>
      <c r="D21" s="58"/>
      <c r="E21" s="184"/>
      <c r="F21" s="1"/>
      <c r="G21" s="1"/>
      <c r="H21" s="299"/>
      <c r="I21" s="4">
        <f t="shared" si="0"/>
        <v>18</v>
      </c>
      <c r="J21" s="58" t="s">
        <v>631</v>
      </c>
      <c r="K21" s="145"/>
      <c r="L21" s="105">
        <v>13.5</v>
      </c>
      <c r="M21" s="145"/>
      <c r="N21" s="1"/>
      <c r="O21" s="1"/>
      <c r="P21" s="1"/>
      <c r="Q21" s="1"/>
      <c r="R21" s="1"/>
    </row>
    <row r="22" spans="1:18" ht="15.75" x14ac:dyDescent="0.25">
      <c r="A22" s="258"/>
      <c r="B22" s="302"/>
      <c r="C22" s="103">
        <v>11</v>
      </c>
      <c r="D22" s="58" t="s">
        <v>633</v>
      </c>
      <c r="E22" s="105"/>
      <c r="F22" s="1"/>
      <c r="G22" s="1"/>
      <c r="H22" s="299"/>
      <c r="I22" s="4">
        <f t="shared" si="0"/>
        <v>19</v>
      </c>
      <c r="J22" s="58" t="s">
        <v>645</v>
      </c>
      <c r="K22" s="105"/>
      <c r="L22" s="106">
        <v>10.86</v>
      </c>
      <c r="M22" s="145"/>
      <c r="N22" s="1"/>
      <c r="O22" s="1"/>
      <c r="P22" s="1"/>
      <c r="Q22" s="1"/>
      <c r="R22" s="1"/>
    </row>
    <row r="23" spans="1:18" ht="15.75" x14ac:dyDescent="0.25">
      <c r="A23" s="258"/>
      <c r="B23" s="302"/>
      <c r="C23" s="103"/>
      <c r="D23" s="58"/>
      <c r="E23" s="105"/>
      <c r="F23" s="1"/>
      <c r="G23" s="1"/>
      <c r="H23" s="299"/>
      <c r="I23" s="4">
        <f t="shared" si="0"/>
        <v>20</v>
      </c>
      <c r="J23" s="58" t="s">
        <v>646</v>
      </c>
      <c r="K23" s="145">
        <v>9.5500000000000007</v>
      </c>
      <c r="L23" s="105"/>
      <c r="M23" s="145"/>
      <c r="N23" s="1"/>
      <c r="O23" s="1"/>
      <c r="P23" s="1"/>
      <c r="Q23" s="1"/>
      <c r="R23" s="1"/>
    </row>
    <row r="24" spans="1:18" ht="15.75" x14ac:dyDescent="0.25">
      <c r="A24" s="258"/>
      <c r="B24" s="302"/>
      <c r="C24" s="103">
        <v>12</v>
      </c>
      <c r="D24" s="58" t="s">
        <v>634</v>
      </c>
      <c r="E24" s="1"/>
      <c r="F24" s="184"/>
      <c r="G24" s="1"/>
      <c r="H24" s="299"/>
      <c r="I24" s="4">
        <f t="shared" si="0"/>
        <v>21</v>
      </c>
      <c r="J24" s="58" t="s">
        <v>647</v>
      </c>
      <c r="K24" s="145"/>
      <c r="L24" s="106">
        <v>11.9</v>
      </c>
      <c r="M24" s="105"/>
      <c r="N24" s="1"/>
      <c r="O24" s="1"/>
      <c r="P24" s="1"/>
      <c r="Q24" s="1"/>
      <c r="R24" s="1"/>
    </row>
    <row r="25" spans="1:18" ht="15.75" x14ac:dyDescent="0.25">
      <c r="A25" s="258"/>
      <c r="B25" s="302"/>
      <c r="C25" s="103">
        <f>1+C24</f>
        <v>13</v>
      </c>
      <c r="D25" s="58" t="s">
        <v>485</v>
      </c>
      <c r="E25" s="1"/>
      <c r="F25" s="1"/>
      <c r="G25" s="184"/>
      <c r="H25" s="299"/>
      <c r="I25" s="4">
        <f t="shared" si="0"/>
        <v>22</v>
      </c>
      <c r="J25" s="58" t="s">
        <v>648</v>
      </c>
      <c r="K25" s="145"/>
      <c r="L25" s="105"/>
      <c r="M25" s="145">
        <v>33.65</v>
      </c>
      <c r="N25" s="1"/>
      <c r="O25" s="1"/>
      <c r="P25" s="1"/>
      <c r="Q25" s="1"/>
      <c r="R25" s="1"/>
    </row>
    <row r="26" spans="1:18" ht="15.75" x14ac:dyDescent="0.25">
      <c r="A26" s="258"/>
      <c r="B26" s="302"/>
      <c r="C26" s="103"/>
      <c r="D26" s="58"/>
      <c r="E26" s="1"/>
      <c r="F26" s="1"/>
      <c r="G26" s="184"/>
      <c r="H26" s="299"/>
      <c r="I26" s="4">
        <f t="shared" si="0"/>
        <v>23</v>
      </c>
      <c r="J26" s="58" t="s">
        <v>649</v>
      </c>
      <c r="K26" s="145"/>
      <c r="L26" s="105">
        <v>11.76</v>
      </c>
      <c r="M26" s="145"/>
      <c r="N26" s="1"/>
      <c r="O26" s="1"/>
      <c r="P26" s="1"/>
      <c r="Q26" s="1"/>
      <c r="R26" s="1"/>
    </row>
    <row r="27" spans="1:18" ht="15.75" x14ac:dyDescent="0.25">
      <c r="A27" s="258"/>
      <c r="B27" s="302"/>
      <c r="C27" s="103"/>
      <c r="D27" s="58"/>
      <c r="E27" s="105"/>
      <c r="F27" s="1"/>
      <c r="G27" s="1"/>
      <c r="H27" s="299"/>
      <c r="I27" s="4">
        <f t="shared" si="0"/>
        <v>24</v>
      </c>
      <c r="J27" s="58" t="s">
        <v>650</v>
      </c>
      <c r="K27" s="145"/>
      <c r="L27" s="105">
        <v>13.65</v>
      </c>
      <c r="M27" s="145"/>
      <c r="N27" s="1"/>
      <c r="O27" s="1"/>
      <c r="P27" s="1"/>
      <c r="Q27" s="1"/>
      <c r="R27" s="1"/>
    </row>
    <row r="28" spans="1:18" ht="15.75" x14ac:dyDescent="0.25">
      <c r="A28" s="258"/>
      <c r="B28" s="302"/>
      <c r="C28" s="103"/>
      <c r="D28" s="58"/>
      <c r="E28" s="1"/>
      <c r="F28" s="184"/>
      <c r="G28" s="1"/>
      <c r="H28" s="299"/>
      <c r="I28" s="4">
        <f t="shared" si="0"/>
        <v>25</v>
      </c>
      <c r="J28" s="58" t="s">
        <v>651</v>
      </c>
      <c r="K28" s="145"/>
      <c r="L28" s="106"/>
      <c r="M28" s="105">
        <v>24.58</v>
      </c>
      <c r="N28" s="1"/>
      <c r="O28" s="1"/>
      <c r="P28" s="1"/>
      <c r="Q28" s="1"/>
      <c r="R28" s="1"/>
    </row>
    <row r="29" spans="1:18" ht="15.75" x14ac:dyDescent="0.25">
      <c r="A29" s="258"/>
      <c r="B29" s="302"/>
      <c r="C29" s="103"/>
      <c r="D29" s="58"/>
      <c r="E29" s="1"/>
      <c r="F29" s="1"/>
      <c r="G29" s="184"/>
      <c r="H29" s="299"/>
      <c r="I29" s="4">
        <f t="shared" si="0"/>
        <v>26</v>
      </c>
      <c r="J29" s="58" t="s">
        <v>652</v>
      </c>
      <c r="K29" s="145"/>
      <c r="L29" s="106"/>
      <c r="M29" s="105">
        <v>22.75</v>
      </c>
      <c r="N29" s="1"/>
      <c r="O29" s="1"/>
      <c r="P29" s="1"/>
      <c r="Q29" s="1"/>
      <c r="R29" s="1"/>
    </row>
    <row r="30" spans="1:18" ht="15.75" x14ac:dyDescent="0.25">
      <c r="A30" s="258"/>
      <c r="B30" s="302"/>
      <c r="C30" s="4"/>
      <c r="D30" s="106"/>
      <c r="E30" s="1"/>
      <c r="F30" s="1"/>
      <c r="G30" s="184"/>
      <c r="H30" s="299"/>
      <c r="I30" s="4">
        <f t="shared" si="0"/>
        <v>27</v>
      </c>
      <c r="J30" s="106" t="s">
        <v>653</v>
      </c>
      <c r="K30" s="136">
        <v>9.89</v>
      </c>
      <c r="L30" s="106"/>
      <c r="M30" s="145"/>
      <c r="N30" s="1"/>
      <c r="O30" s="1"/>
      <c r="P30" s="1"/>
      <c r="Q30" s="1"/>
      <c r="R30" s="1"/>
    </row>
    <row r="31" spans="1:18" ht="15.75" x14ac:dyDescent="0.25">
      <c r="A31" s="258"/>
      <c r="B31" s="302"/>
      <c r="C31" s="4"/>
      <c r="D31" s="106"/>
      <c r="E31" s="1"/>
      <c r="F31" s="1"/>
      <c r="G31" s="184"/>
      <c r="H31" s="299"/>
      <c r="I31" s="4">
        <f t="shared" si="0"/>
        <v>28</v>
      </c>
      <c r="J31" s="106" t="s">
        <v>654</v>
      </c>
      <c r="K31" s="136"/>
      <c r="L31" s="106"/>
      <c r="M31" s="145">
        <v>16.760000000000002</v>
      </c>
      <c r="N31" s="1"/>
      <c r="O31" s="1"/>
      <c r="P31" s="1"/>
      <c r="Q31" s="1"/>
      <c r="R31" s="1"/>
    </row>
    <row r="32" spans="1:18" ht="15.75" x14ac:dyDescent="0.25">
      <c r="A32" s="258"/>
      <c r="B32" s="302"/>
      <c r="C32" s="4"/>
      <c r="D32" s="106"/>
      <c r="E32" s="1"/>
      <c r="F32" s="184"/>
      <c r="G32" s="1"/>
      <c r="H32" s="299"/>
      <c r="I32" s="4">
        <f t="shared" si="0"/>
        <v>29</v>
      </c>
      <c r="J32" s="106" t="s">
        <v>655</v>
      </c>
      <c r="K32" s="136"/>
      <c r="L32" s="106"/>
      <c r="M32" s="145">
        <v>32.83</v>
      </c>
      <c r="N32" s="1"/>
      <c r="O32" s="1"/>
      <c r="P32" s="1"/>
      <c r="Q32" s="1"/>
      <c r="R32" s="1"/>
    </row>
    <row r="33" spans="1:18" ht="15.75" x14ac:dyDescent="0.25">
      <c r="A33" s="258"/>
      <c r="B33" s="302"/>
      <c r="C33" s="4"/>
      <c r="D33" s="106"/>
      <c r="E33" s="184"/>
      <c r="F33" s="1"/>
      <c r="G33" s="1"/>
      <c r="H33" s="299"/>
      <c r="I33" s="4">
        <f t="shared" si="0"/>
        <v>30</v>
      </c>
      <c r="J33" s="106" t="s">
        <v>656</v>
      </c>
      <c r="K33" s="136">
        <v>9.4499999999999993</v>
      </c>
      <c r="L33" s="106"/>
      <c r="M33" s="145"/>
      <c r="N33" s="1"/>
      <c r="O33" s="1"/>
      <c r="P33" s="1"/>
      <c r="Q33" s="1"/>
      <c r="R33" s="1"/>
    </row>
    <row r="34" spans="1:18" ht="15.75" x14ac:dyDescent="0.25">
      <c r="A34" s="258"/>
      <c r="B34" s="302"/>
      <c r="C34" s="4"/>
      <c r="D34" s="106"/>
      <c r="E34" s="1"/>
      <c r="F34" s="1"/>
      <c r="G34" s="184"/>
      <c r="H34" s="299"/>
      <c r="I34" s="4">
        <f t="shared" si="0"/>
        <v>31</v>
      </c>
      <c r="J34" s="106" t="s">
        <v>657</v>
      </c>
      <c r="K34" s="136"/>
      <c r="L34" s="106"/>
      <c r="M34" s="145">
        <v>23.4</v>
      </c>
      <c r="N34" s="1"/>
      <c r="O34" s="1"/>
      <c r="P34" s="1"/>
      <c r="Q34" s="1"/>
      <c r="R34" s="1"/>
    </row>
    <row r="35" spans="1:18" ht="15.75" x14ac:dyDescent="0.25">
      <c r="A35" s="258"/>
      <c r="B35" s="302"/>
      <c r="C35" s="4"/>
      <c r="D35" s="106"/>
      <c r="E35" s="1"/>
      <c r="F35" s="1"/>
      <c r="G35" s="184"/>
      <c r="H35" s="299"/>
      <c r="I35" s="4">
        <f t="shared" si="0"/>
        <v>32</v>
      </c>
      <c r="J35" s="106" t="s">
        <v>658</v>
      </c>
      <c r="K35" s="136"/>
      <c r="L35" s="106"/>
      <c r="M35" s="145">
        <v>55.72</v>
      </c>
      <c r="N35" s="1"/>
      <c r="O35" s="1"/>
      <c r="P35" s="1"/>
      <c r="Q35" s="1"/>
      <c r="R35" s="1"/>
    </row>
    <row r="36" spans="1:18" ht="15.75" x14ac:dyDescent="0.25">
      <c r="A36" s="258"/>
      <c r="B36" s="302"/>
      <c r="C36" s="4"/>
      <c r="D36" s="106"/>
      <c r="E36" s="1"/>
      <c r="F36" s="1"/>
      <c r="G36" s="184"/>
      <c r="H36" s="299"/>
      <c r="I36" s="4">
        <f t="shared" si="0"/>
        <v>33</v>
      </c>
      <c r="J36" s="106" t="s">
        <v>659</v>
      </c>
      <c r="K36" s="136"/>
      <c r="L36" s="106"/>
      <c r="M36" s="145">
        <v>38.200000000000003</v>
      </c>
      <c r="N36" s="1"/>
      <c r="O36" s="1"/>
      <c r="P36" s="1"/>
      <c r="Q36" s="1"/>
      <c r="R36" s="1"/>
    </row>
    <row r="37" spans="1:18" ht="15.75" x14ac:dyDescent="0.25">
      <c r="A37" s="258"/>
      <c r="B37" s="302"/>
      <c r="C37" s="4"/>
      <c r="D37" s="106"/>
      <c r="E37" s="105"/>
      <c r="F37" s="1"/>
      <c r="G37" s="1"/>
      <c r="H37" s="299"/>
      <c r="I37" s="4">
        <f t="shared" si="0"/>
        <v>34</v>
      </c>
      <c r="J37" s="106" t="s">
        <v>660</v>
      </c>
      <c r="K37" s="136">
        <v>8.92</v>
      </c>
      <c r="L37" s="106"/>
      <c r="M37" s="145"/>
      <c r="N37" s="1"/>
      <c r="O37" s="1"/>
      <c r="P37" s="1"/>
      <c r="Q37" s="1"/>
      <c r="R37" s="1"/>
    </row>
    <row r="38" spans="1:18" ht="15.75" x14ac:dyDescent="0.25">
      <c r="A38" s="258"/>
      <c r="B38" s="302"/>
      <c r="C38" s="4"/>
      <c r="D38" s="195"/>
      <c r="E38" s="67"/>
      <c r="F38" s="1"/>
      <c r="G38" s="1"/>
      <c r="H38" s="299"/>
      <c r="I38" s="4">
        <f t="shared" si="0"/>
        <v>35</v>
      </c>
      <c r="J38" s="106" t="s">
        <v>661</v>
      </c>
      <c r="K38" s="136">
        <v>7.2</v>
      </c>
      <c r="L38" s="106"/>
      <c r="M38" s="145"/>
      <c r="N38" s="1"/>
      <c r="O38" s="1"/>
      <c r="P38" s="1"/>
      <c r="Q38" s="1"/>
      <c r="R38" s="1"/>
    </row>
    <row r="39" spans="1:18" ht="15.75" x14ac:dyDescent="0.25">
      <c r="A39" s="258"/>
      <c r="B39" s="302"/>
      <c r="C39" s="4"/>
      <c r="D39" s="195"/>
      <c r="E39" s="1"/>
      <c r="F39" s="1"/>
      <c r="G39" s="184"/>
      <c r="H39" s="299"/>
      <c r="I39" s="4">
        <f t="shared" si="0"/>
        <v>36</v>
      </c>
      <c r="J39" s="106" t="s">
        <v>662</v>
      </c>
      <c r="K39" s="136">
        <v>7.25</v>
      </c>
      <c r="L39" s="106"/>
      <c r="M39" s="145"/>
      <c r="N39" s="1"/>
      <c r="O39" s="1"/>
      <c r="P39" s="1"/>
      <c r="Q39" s="1"/>
      <c r="R39" s="1"/>
    </row>
    <row r="40" spans="1:18" ht="15.75" x14ac:dyDescent="0.25">
      <c r="A40" s="258"/>
      <c r="B40" s="302"/>
      <c r="C40" s="4"/>
      <c r="D40" s="195"/>
      <c r="E40" s="1"/>
      <c r="F40" s="1"/>
      <c r="G40" s="184"/>
      <c r="H40" s="299"/>
      <c r="I40" s="4">
        <f t="shared" si="0"/>
        <v>37</v>
      </c>
      <c r="J40" s="106" t="s">
        <v>389</v>
      </c>
      <c r="K40" s="136"/>
      <c r="L40" s="106">
        <v>11.25</v>
      </c>
      <c r="M40" s="145"/>
      <c r="N40" s="1"/>
      <c r="O40" s="1"/>
      <c r="P40" s="1"/>
      <c r="Q40" s="1"/>
      <c r="R40" s="1"/>
    </row>
    <row r="41" spans="1:18" ht="15.75" x14ac:dyDescent="0.25">
      <c r="A41" s="258"/>
      <c r="B41" s="302"/>
      <c r="C41" s="4"/>
      <c r="D41" s="195"/>
      <c r="E41" s="1"/>
      <c r="F41" s="1"/>
      <c r="G41" s="184"/>
      <c r="H41" s="299"/>
      <c r="I41" s="4">
        <f t="shared" si="0"/>
        <v>38</v>
      </c>
      <c r="J41" s="106" t="s">
        <v>663</v>
      </c>
      <c r="K41" s="136">
        <v>3.87</v>
      </c>
      <c r="L41" s="106"/>
      <c r="M41" s="145"/>
      <c r="N41" s="1"/>
      <c r="O41" s="1"/>
      <c r="P41" s="1"/>
      <c r="Q41" s="1"/>
      <c r="R41" s="1"/>
    </row>
    <row r="42" spans="1:18" ht="15.75" x14ac:dyDescent="0.25">
      <c r="A42" s="258"/>
      <c r="B42" s="302"/>
      <c r="C42" s="4"/>
      <c r="D42" s="195"/>
      <c r="E42" s="1"/>
      <c r="F42" s="1"/>
      <c r="G42" s="184"/>
      <c r="H42" s="299"/>
      <c r="I42" s="4">
        <f t="shared" si="0"/>
        <v>39</v>
      </c>
      <c r="J42" s="106" t="s">
        <v>634</v>
      </c>
      <c r="K42" s="136">
        <v>7.45</v>
      </c>
      <c r="L42" s="106"/>
      <c r="M42" s="145"/>
      <c r="N42" s="1"/>
      <c r="O42" s="1"/>
      <c r="P42" s="1"/>
      <c r="Q42" s="1"/>
      <c r="R42" s="1"/>
    </row>
    <row r="43" spans="1:18" ht="15.75" x14ac:dyDescent="0.25">
      <c r="A43" s="258"/>
      <c r="B43" s="302"/>
      <c r="C43" s="4"/>
      <c r="D43" s="195"/>
      <c r="E43" s="184"/>
      <c r="F43" s="1"/>
      <c r="G43" s="1"/>
      <c r="H43" s="299"/>
      <c r="I43" s="4">
        <f t="shared" si="0"/>
        <v>40</v>
      </c>
      <c r="J43" s="106" t="s">
        <v>485</v>
      </c>
      <c r="K43" s="136">
        <v>6.15</v>
      </c>
      <c r="L43" s="106"/>
      <c r="M43" s="136"/>
      <c r="N43" s="1"/>
      <c r="O43" s="1"/>
      <c r="P43" s="1"/>
      <c r="Q43" s="1"/>
      <c r="R43" s="1"/>
    </row>
    <row r="44" spans="1:18" ht="15.75" x14ac:dyDescent="0.25">
      <c r="A44" s="258"/>
      <c r="B44" s="302"/>
      <c r="C44" s="4"/>
      <c r="D44" s="195"/>
      <c r="E44" s="1"/>
      <c r="F44" s="1"/>
      <c r="G44" s="184"/>
      <c r="H44" s="299"/>
      <c r="I44" s="4">
        <f t="shared" si="0"/>
        <v>41</v>
      </c>
      <c r="J44" s="106" t="s">
        <v>664</v>
      </c>
      <c r="K44" s="136">
        <v>2.39</v>
      </c>
      <c r="L44" s="136"/>
      <c r="M44" s="145"/>
      <c r="N44" s="1"/>
      <c r="O44" s="1"/>
      <c r="P44" s="1"/>
      <c r="Q44" s="1"/>
      <c r="R44" s="1"/>
    </row>
    <row r="45" spans="1:18" ht="15.75" x14ac:dyDescent="0.25">
      <c r="A45" s="258"/>
      <c r="B45" s="302"/>
      <c r="C45" s="4"/>
      <c r="D45" s="195"/>
      <c r="E45" s="1"/>
      <c r="F45" s="184"/>
      <c r="G45" s="1"/>
      <c r="H45" s="299"/>
      <c r="I45" s="4">
        <f t="shared" si="0"/>
        <v>42</v>
      </c>
      <c r="J45" s="106" t="s">
        <v>665</v>
      </c>
      <c r="K45" s="136">
        <v>3.21</v>
      </c>
      <c r="L45" s="106"/>
      <c r="M45" s="145"/>
      <c r="N45" s="1"/>
      <c r="O45" s="1"/>
      <c r="P45" s="1"/>
      <c r="Q45" s="1"/>
      <c r="R45" s="1"/>
    </row>
    <row r="46" spans="1:18" ht="15.75" x14ac:dyDescent="0.25">
      <c r="A46" s="258"/>
      <c r="B46" s="302"/>
      <c r="C46" s="1"/>
      <c r="D46" s="1"/>
      <c r="E46" s="1"/>
      <c r="F46" s="1"/>
      <c r="G46" s="1"/>
      <c r="H46" s="299"/>
      <c r="I46" s="4">
        <f t="shared" si="0"/>
        <v>43</v>
      </c>
      <c r="J46" s="106" t="s">
        <v>666</v>
      </c>
      <c r="K46" s="136">
        <v>2.39</v>
      </c>
      <c r="L46" s="106"/>
      <c r="M46" s="145"/>
      <c r="N46" s="1"/>
      <c r="O46" s="1"/>
      <c r="P46" s="1"/>
      <c r="Q46" s="1"/>
      <c r="R46" s="1"/>
    </row>
    <row r="47" spans="1:18" ht="15.75" x14ac:dyDescent="0.25">
      <c r="A47" s="258"/>
      <c r="B47" s="302"/>
      <c r="C47" s="1"/>
      <c r="D47" s="1"/>
      <c r="E47" s="1"/>
      <c r="F47" s="1"/>
      <c r="G47" s="1"/>
      <c r="H47" s="299"/>
      <c r="I47" s="4">
        <f t="shared" si="0"/>
        <v>44</v>
      </c>
      <c r="J47" s="106" t="s">
        <v>667</v>
      </c>
      <c r="K47" s="145">
        <v>2.31</v>
      </c>
      <c r="L47" s="106"/>
      <c r="M47" s="145"/>
      <c r="N47" s="1"/>
      <c r="O47" s="1"/>
      <c r="P47" s="1"/>
      <c r="Q47" s="1"/>
      <c r="R47" s="1"/>
    </row>
    <row r="48" spans="1:18" ht="15.75" x14ac:dyDescent="0.25">
      <c r="A48" s="258"/>
      <c r="B48" s="302"/>
      <c r="C48" s="1"/>
      <c r="D48" s="1"/>
      <c r="E48" s="1"/>
      <c r="F48" s="1"/>
      <c r="G48" s="1"/>
      <c r="H48" s="299"/>
      <c r="I48" s="4">
        <f t="shared" si="0"/>
        <v>45</v>
      </c>
      <c r="J48" s="106" t="s">
        <v>668</v>
      </c>
      <c r="K48" s="145">
        <v>3.41</v>
      </c>
      <c r="L48" s="106"/>
      <c r="M48" s="145"/>
      <c r="N48" s="1"/>
      <c r="O48" s="1"/>
      <c r="P48" s="1"/>
      <c r="Q48" s="1"/>
      <c r="R48" s="1"/>
    </row>
    <row r="49" spans="1:18" ht="15.75" x14ac:dyDescent="0.25">
      <c r="A49" s="258"/>
      <c r="B49" s="302"/>
      <c r="C49" s="1"/>
      <c r="D49" s="1"/>
      <c r="E49" s="1"/>
      <c r="F49" s="1"/>
      <c r="G49" s="1"/>
      <c r="H49" s="299"/>
      <c r="I49" s="4">
        <f t="shared" si="0"/>
        <v>46</v>
      </c>
      <c r="J49" s="106" t="s">
        <v>669</v>
      </c>
      <c r="K49" s="136"/>
      <c r="L49" s="106"/>
      <c r="M49" s="145">
        <v>17.29</v>
      </c>
      <c r="N49" s="1"/>
      <c r="O49" s="1"/>
      <c r="P49" s="1"/>
      <c r="Q49" s="1"/>
      <c r="R49" s="1"/>
    </row>
    <row r="50" spans="1:18" ht="15.75" x14ac:dyDescent="0.25">
      <c r="A50" s="258"/>
      <c r="B50" s="302"/>
      <c r="C50" s="1"/>
      <c r="D50" s="1"/>
      <c r="E50" s="1"/>
      <c r="F50" s="1"/>
      <c r="G50" s="1"/>
      <c r="H50" s="299"/>
      <c r="I50" s="4">
        <f t="shared" si="0"/>
        <v>47</v>
      </c>
      <c r="J50" s="106" t="s">
        <v>670</v>
      </c>
      <c r="K50" s="136"/>
      <c r="L50" s="106"/>
      <c r="M50" s="145">
        <v>15.71</v>
      </c>
      <c r="N50" s="1"/>
      <c r="O50" s="1"/>
      <c r="P50" s="1"/>
      <c r="Q50" s="1"/>
      <c r="R50" s="1"/>
    </row>
    <row r="51" spans="1:18" x14ac:dyDescent="0.25">
      <c r="L51" s="7"/>
    </row>
    <row r="52" spans="1:18" ht="18.75" x14ac:dyDescent="0.3">
      <c r="B52" s="313" t="s">
        <v>897</v>
      </c>
      <c r="C52" s="313" t="s">
        <v>35</v>
      </c>
      <c r="D52" s="313" t="s">
        <v>898</v>
      </c>
      <c r="E52" s="313"/>
      <c r="F52" s="313"/>
      <c r="G52" s="313"/>
      <c r="H52" s="313"/>
      <c r="I52" s="313"/>
      <c r="J52" s="313"/>
      <c r="K52" s="313"/>
      <c r="L52" s="313"/>
      <c r="M52" s="313"/>
      <c r="N52" s="313"/>
      <c r="O52" s="314"/>
      <c r="P52" s="314"/>
      <c r="Q52" s="314"/>
      <c r="R52" s="314"/>
    </row>
    <row r="53" spans="1:18" ht="18.75" x14ac:dyDescent="0.3">
      <c r="B53" s="313" t="s">
        <v>899</v>
      </c>
      <c r="C53" s="313" t="s">
        <v>35</v>
      </c>
      <c r="D53" s="313" t="s">
        <v>902</v>
      </c>
      <c r="E53" s="315" t="s">
        <v>903</v>
      </c>
      <c r="F53" s="313"/>
      <c r="G53" s="313"/>
      <c r="H53" s="313"/>
      <c r="I53" s="313"/>
      <c r="J53" s="313"/>
      <c r="K53" s="313"/>
      <c r="L53" s="313"/>
      <c r="M53" s="313"/>
      <c r="N53" s="313"/>
      <c r="O53" s="314"/>
      <c r="P53" s="314"/>
      <c r="Q53" s="314"/>
      <c r="R53" s="314"/>
    </row>
    <row r="54" spans="1:18" ht="18.75" x14ac:dyDescent="0.3">
      <c r="B54" s="313"/>
      <c r="C54" s="313"/>
      <c r="D54" s="313" t="s">
        <v>900</v>
      </c>
      <c r="E54" s="315" t="s">
        <v>901</v>
      </c>
      <c r="F54" s="313"/>
      <c r="G54" s="313"/>
      <c r="H54" s="313"/>
      <c r="I54" s="313"/>
      <c r="J54" s="313"/>
      <c r="K54" s="313"/>
      <c r="L54" s="313"/>
      <c r="M54" s="313"/>
      <c r="N54" s="313"/>
      <c r="O54" s="314"/>
      <c r="P54" s="314"/>
      <c r="Q54" s="314"/>
      <c r="R54" s="314"/>
    </row>
    <row r="55" spans="1:18" ht="18.75" x14ac:dyDescent="0.3">
      <c r="B55" s="313"/>
      <c r="C55" s="313"/>
      <c r="D55" s="313"/>
      <c r="E55" s="313"/>
      <c r="F55" s="313"/>
      <c r="G55" s="313"/>
      <c r="H55" s="313"/>
      <c r="I55" s="313"/>
      <c r="J55" s="313"/>
      <c r="K55" s="313"/>
      <c r="L55" s="313"/>
      <c r="M55" s="313"/>
      <c r="N55" s="313"/>
      <c r="O55" s="314"/>
      <c r="P55" s="314"/>
      <c r="Q55" s="314"/>
      <c r="R55" s="314"/>
    </row>
    <row r="56" spans="1:18" x14ac:dyDescent="0.25">
      <c r="B56" s="314"/>
      <c r="C56" s="314"/>
      <c r="D56" s="314"/>
      <c r="E56" s="314"/>
      <c r="F56" s="314"/>
      <c r="G56" s="314"/>
      <c r="H56" s="314"/>
      <c r="I56" s="314"/>
      <c r="J56" s="314"/>
      <c r="K56" s="314"/>
      <c r="L56" s="314"/>
      <c r="M56" s="314"/>
      <c r="N56" s="314"/>
      <c r="O56" s="314"/>
      <c r="P56" s="314"/>
      <c r="Q56" s="314"/>
      <c r="R56" s="314"/>
    </row>
  </sheetData>
  <mergeCells count="13">
    <mergeCell ref="O2:O3"/>
    <mergeCell ref="P2:P3"/>
    <mergeCell ref="Q2:Q3"/>
    <mergeCell ref="R2:R3"/>
    <mergeCell ref="H4:H50"/>
    <mergeCell ref="H2:H3"/>
    <mergeCell ref="I2:M2"/>
    <mergeCell ref="N2:N3"/>
    <mergeCell ref="B4:B50"/>
    <mergeCell ref="A4:A50"/>
    <mergeCell ref="A2:A3"/>
    <mergeCell ref="B2:B3"/>
    <mergeCell ref="C2:G2"/>
  </mergeCells>
  <pageMargins left="0.7" right="0.7" top="0.75" bottom="0.75" header="0.3" footer="0.3"/>
  <pageSetup scale="50" orientation="landscape" horizontalDpi="4294967293" verticalDpi="4294967293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3"/>
  <sheetViews>
    <sheetView view="pageBreakPreview" zoomScale="60" zoomScaleNormal="70" workbookViewId="0">
      <selection activeCell="B29" sqref="B29:R33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49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97"/>
      <c r="P3" s="297"/>
      <c r="Q3" s="297"/>
      <c r="R3" s="298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671</v>
      </c>
      <c r="C4" s="4"/>
      <c r="D4" s="199"/>
      <c r="E4" s="105"/>
      <c r="F4" s="41"/>
      <c r="G4" s="184"/>
      <c r="H4" s="299" t="s">
        <v>672</v>
      </c>
      <c r="I4" s="4">
        <v>1</v>
      </c>
      <c r="J4" s="199" t="s">
        <v>675</v>
      </c>
      <c r="K4" s="1"/>
      <c r="L4" s="6"/>
      <c r="M4" s="105">
        <v>18</v>
      </c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4"/>
      <c r="D5" s="199"/>
      <c r="E5" s="105"/>
      <c r="F5" s="41"/>
      <c r="G5" s="184"/>
      <c r="H5" s="299"/>
      <c r="I5" s="4">
        <f>I4+1</f>
        <v>2</v>
      </c>
      <c r="J5" s="199" t="s">
        <v>676</v>
      </c>
      <c r="K5" s="1"/>
      <c r="L5" s="105">
        <v>10.5</v>
      </c>
      <c r="M5" s="6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4">
        <f>C5+1</f>
        <v>1</v>
      </c>
      <c r="D6" s="199" t="s">
        <v>673</v>
      </c>
      <c r="E6" s="105">
        <v>17.8</v>
      </c>
      <c r="F6" s="184"/>
      <c r="G6" s="187"/>
      <c r="H6" s="299"/>
      <c r="I6" s="4">
        <f>I5+1</f>
        <v>3</v>
      </c>
      <c r="J6" s="199" t="s">
        <v>673</v>
      </c>
      <c r="K6" s="1"/>
      <c r="L6" s="6"/>
      <c r="M6" s="105">
        <v>17.8</v>
      </c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4">
        <f>C6+1</f>
        <v>2</v>
      </c>
      <c r="D7" s="199" t="s">
        <v>674</v>
      </c>
      <c r="E7" s="105">
        <v>32.200000000000003</v>
      </c>
      <c r="F7" s="1"/>
      <c r="G7" s="187"/>
      <c r="H7" s="299"/>
      <c r="I7" s="4">
        <f>I6+1</f>
        <v>4</v>
      </c>
      <c r="J7" s="199" t="s">
        <v>674</v>
      </c>
      <c r="K7" s="1"/>
      <c r="L7" s="6"/>
      <c r="M7" s="105">
        <v>32.200000000000003</v>
      </c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4"/>
      <c r="D8" s="199"/>
      <c r="E8" s="105"/>
      <c r="F8" s="41"/>
      <c r="G8" s="184"/>
      <c r="H8" s="299"/>
      <c r="I8" s="4">
        <f>I7+1</f>
        <v>5</v>
      </c>
      <c r="J8" s="199" t="s">
        <v>677</v>
      </c>
      <c r="K8" s="1"/>
      <c r="L8" s="6"/>
      <c r="M8" s="105">
        <v>37.5</v>
      </c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 s="4"/>
      <c r="D9" s="199"/>
      <c r="E9" s="105"/>
      <c r="F9" s="5"/>
      <c r="G9" s="184"/>
      <c r="H9" s="299"/>
      <c r="I9" s="4">
        <f>I8+1</f>
        <v>6</v>
      </c>
      <c r="J9" s="199" t="s">
        <v>678</v>
      </c>
      <c r="K9" s="1"/>
      <c r="L9" s="6"/>
      <c r="M9" s="105">
        <v>24.5</v>
      </c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170"/>
      <c r="D10" s="199"/>
      <c r="E10" s="105"/>
      <c r="F10" s="21"/>
      <c r="G10" s="186"/>
      <c r="H10" s="299"/>
      <c r="I10" s="170">
        <f t="shared" ref="I10:I25" si="0">I9+1</f>
        <v>7</v>
      </c>
      <c r="J10" s="199" t="s">
        <v>679</v>
      </c>
      <c r="K10" s="1"/>
      <c r="L10" s="6"/>
      <c r="M10" s="105">
        <v>41</v>
      </c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170"/>
      <c r="D11" s="199"/>
      <c r="E11" s="105"/>
      <c r="F11" s="1"/>
      <c r="G11" s="186"/>
      <c r="H11" s="299"/>
      <c r="I11" s="170">
        <f t="shared" si="0"/>
        <v>8</v>
      </c>
      <c r="J11" s="199" t="s">
        <v>680</v>
      </c>
      <c r="K11" s="1"/>
      <c r="L11" s="105">
        <v>13.5</v>
      </c>
      <c r="M11" s="6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170"/>
      <c r="D12" s="199"/>
      <c r="E12" s="105"/>
      <c r="F12" s="21"/>
      <c r="G12" s="187"/>
      <c r="H12" s="299"/>
      <c r="I12" s="170">
        <f t="shared" si="0"/>
        <v>9</v>
      </c>
      <c r="J12" s="199" t="s">
        <v>681</v>
      </c>
      <c r="K12" s="1"/>
      <c r="L12" s="6"/>
      <c r="M12" s="105">
        <v>21</v>
      </c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customHeight="1" x14ac:dyDescent="0.25">
      <c r="A13" s="258"/>
      <c r="B13" s="302"/>
      <c r="C13" s="170"/>
      <c r="D13" s="199"/>
      <c r="E13" s="105"/>
      <c r="F13" s="21"/>
      <c r="G13" s="186"/>
      <c r="H13" s="299"/>
      <c r="I13" s="170">
        <f t="shared" si="0"/>
        <v>10</v>
      </c>
      <c r="J13" s="199" t="s">
        <v>134</v>
      </c>
      <c r="K13" s="1"/>
      <c r="L13" s="6"/>
      <c r="M13" s="105">
        <v>22.9</v>
      </c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customHeight="1" x14ac:dyDescent="0.25">
      <c r="A14" s="258"/>
      <c r="B14" s="302"/>
      <c r="C14" s="170"/>
      <c r="D14" s="199"/>
      <c r="E14" s="105"/>
      <c r="F14" s="1"/>
      <c r="G14" s="184"/>
      <c r="H14" s="299"/>
      <c r="I14" s="170">
        <f t="shared" si="0"/>
        <v>11</v>
      </c>
      <c r="J14" s="199" t="s">
        <v>682</v>
      </c>
      <c r="K14" s="105">
        <v>9.3000000000000007</v>
      </c>
      <c r="L14" s="6"/>
      <c r="M14" s="6"/>
      <c r="N14" s="1"/>
      <c r="O14" s="1"/>
      <c r="P14" s="1"/>
      <c r="Q14" s="1"/>
      <c r="R14" s="1"/>
    </row>
    <row r="15" spans="1:27" ht="15.75" customHeight="1" x14ac:dyDescent="0.25">
      <c r="A15" s="258"/>
      <c r="B15" s="302"/>
      <c r="C15" s="170"/>
      <c r="D15" s="199"/>
      <c r="E15" s="105"/>
      <c r="F15" s="1"/>
      <c r="G15" s="184"/>
      <c r="H15" s="299"/>
      <c r="I15" s="170">
        <f t="shared" si="0"/>
        <v>12</v>
      </c>
      <c r="J15" s="199" t="s">
        <v>683</v>
      </c>
      <c r="K15" s="1"/>
      <c r="L15" s="6"/>
      <c r="M15" s="105">
        <v>18.5</v>
      </c>
      <c r="N15" s="1"/>
      <c r="O15" s="1"/>
      <c r="P15" s="1"/>
      <c r="Q15" s="1"/>
      <c r="R15" s="1"/>
    </row>
    <row r="16" spans="1:27" ht="15.75" customHeight="1" x14ac:dyDescent="0.25">
      <c r="A16" s="258"/>
      <c r="B16" s="302"/>
      <c r="C16" s="170"/>
      <c r="D16" s="199"/>
      <c r="E16" s="105"/>
      <c r="F16" s="1"/>
      <c r="G16" s="1"/>
      <c r="H16" s="299"/>
      <c r="I16" s="170">
        <f t="shared" si="0"/>
        <v>13</v>
      </c>
      <c r="J16" s="199" t="s">
        <v>684</v>
      </c>
      <c r="K16" s="1"/>
      <c r="L16" s="105">
        <v>12.8</v>
      </c>
      <c r="M16" s="6"/>
      <c r="N16" s="1"/>
      <c r="O16" s="1"/>
      <c r="P16" s="1"/>
      <c r="Q16" s="1"/>
      <c r="R16" s="1"/>
    </row>
    <row r="17" spans="1:18" ht="15.75" customHeight="1" x14ac:dyDescent="0.25">
      <c r="A17" s="258"/>
      <c r="B17" s="302"/>
      <c r="C17" s="170"/>
      <c r="D17" s="199"/>
      <c r="E17" s="105"/>
      <c r="F17" s="1"/>
      <c r="G17" s="1"/>
      <c r="H17" s="299"/>
      <c r="I17" s="170">
        <f t="shared" si="0"/>
        <v>14</v>
      </c>
      <c r="J17" s="199" t="s">
        <v>685</v>
      </c>
      <c r="K17" s="1"/>
      <c r="L17" s="6"/>
      <c r="M17" s="105">
        <v>35.799999999999997</v>
      </c>
      <c r="N17" s="1"/>
      <c r="O17" s="1"/>
      <c r="P17" s="1"/>
      <c r="Q17" s="1"/>
      <c r="R17" s="1"/>
    </row>
    <row r="18" spans="1:18" ht="15.75" customHeight="1" x14ac:dyDescent="0.25">
      <c r="A18" s="258"/>
      <c r="B18" s="302"/>
      <c r="C18" s="170"/>
      <c r="D18" s="199"/>
      <c r="E18" s="105"/>
      <c r="F18" s="1"/>
      <c r="G18" s="1"/>
      <c r="H18" s="299"/>
      <c r="I18" s="170">
        <f t="shared" si="0"/>
        <v>15</v>
      </c>
      <c r="J18" s="199" t="s">
        <v>686</v>
      </c>
      <c r="K18" s="1"/>
      <c r="L18" s="6"/>
      <c r="M18" s="105">
        <v>32.5</v>
      </c>
      <c r="N18" s="1"/>
      <c r="O18" s="1"/>
      <c r="P18" s="1"/>
      <c r="Q18" s="1"/>
      <c r="R18" s="1"/>
    </row>
    <row r="19" spans="1:18" ht="15.75" customHeight="1" x14ac:dyDescent="0.25">
      <c r="A19" s="258"/>
      <c r="B19" s="302"/>
      <c r="C19" s="170"/>
      <c r="D19" s="199"/>
      <c r="E19" s="105"/>
      <c r="F19" s="1"/>
      <c r="G19" s="184"/>
      <c r="H19" s="299"/>
      <c r="I19" s="170">
        <f t="shared" si="0"/>
        <v>16</v>
      </c>
      <c r="J19" s="199" t="s">
        <v>687</v>
      </c>
      <c r="K19" s="105">
        <v>9.8800000000000008</v>
      </c>
      <c r="L19" s="6"/>
      <c r="M19" s="6"/>
      <c r="N19" s="1"/>
      <c r="O19" s="1"/>
      <c r="P19" s="1"/>
      <c r="Q19" s="1"/>
      <c r="R19" s="1"/>
    </row>
    <row r="20" spans="1:18" ht="15.75" x14ac:dyDescent="0.25">
      <c r="A20" s="258"/>
      <c r="B20" s="302"/>
      <c r="C20" s="170"/>
      <c r="D20" s="199"/>
      <c r="E20" s="105"/>
      <c r="F20" s="1"/>
      <c r="G20" s="1"/>
      <c r="H20" s="299"/>
      <c r="I20" s="170">
        <f t="shared" si="0"/>
        <v>17</v>
      </c>
      <c r="J20" s="199" t="s">
        <v>688</v>
      </c>
      <c r="K20" s="1"/>
      <c r="L20" s="105">
        <v>14.6</v>
      </c>
      <c r="M20" s="6"/>
      <c r="N20" s="1"/>
      <c r="O20" s="1"/>
      <c r="P20" s="1"/>
      <c r="Q20" s="1"/>
      <c r="R20" s="1"/>
    </row>
    <row r="21" spans="1:18" ht="15.75" x14ac:dyDescent="0.25">
      <c r="A21" s="258"/>
      <c r="B21" s="302"/>
      <c r="C21" s="170"/>
      <c r="D21" s="199"/>
      <c r="E21" s="105"/>
      <c r="F21" s="1"/>
      <c r="G21" s="1"/>
      <c r="H21" s="299"/>
      <c r="I21" s="170">
        <f t="shared" si="0"/>
        <v>18</v>
      </c>
      <c r="J21" s="199" t="s">
        <v>689</v>
      </c>
      <c r="K21" s="1"/>
      <c r="L21" s="6"/>
      <c r="M21" s="105">
        <v>15.8</v>
      </c>
      <c r="N21" s="1"/>
      <c r="O21" s="1"/>
      <c r="P21" s="1"/>
      <c r="Q21" s="1"/>
      <c r="R21" s="1"/>
    </row>
    <row r="22" spans="1:18" ht="15.75" x14ac:dyDescent="0.25">
      <c r="A22" s="258"/>
      <c r="B22" s="302"/>
      <c r="C22" s="170"/>
      <c r="D22" s="199"/>
      <c r="E22" s="105"/>
      <c r="F22" s="1"/>
      <c r="G22" s="1"/>
      <c r="H22" s="299"/>
      <c r="I22" s="170">
        <f t="shared" si="0"/>
        <v>19</v>
      </c>
      <c r="J22" s="199" t="s">
        <v>690</v>
      </c>
      <c r="K22" s="1"/>
      <c r="L22" s="6"/>
      <c r="M22" s="105">
        <v>18.399999999999999</v>
      </c>
      <c r="N22" s="1"/>
      <c r="O22" s="1"/>
      <c r="P22" s="1"/>
      <c r="Q22" s="1"/>
      <c r="R22" s="1"/>
    </row>
    <row r="23" spans="1:18" ht="15.75" x14ac:dyDescent="0.25">
      <c r="A23" s="258"/>
      <c r="B23" s="302"/>
      <c r="C23" s="170"/>
      <c r="D23" s="199"/>
      <c r="E23" s="105"/>
      <c r="F23" s="1"/>
      <c r="G23" s="1"/>
      <c r="H23" s="299"/>
      <c r="I23" s="170">
        <f t="shared" si="0"/>
        <v>20</v>
      </c>
      <c r="J23" s="199" t="s">
        <v>691</v>
      </c>
      <c r="K23" s="1"/>
      <c r="L23" s="105">
        <v>11.4</v>
      </c>
      <c r="M23" s="6"/>
      <c r="N23" s="1"/>
      <c r="O23" s="1"/>
      <c r="P23" s="1"/>
      <c r="Q23" s="1"/>
      <c r="R23" s="1"/>
    </row>
    <row r="24" spans="1:18" ht="15.75" x14ac:dyDescent="0.25">
      <c r="A24" s="258"/>
      <c r="B24" s="302"/>
      <c r="C24" s="170"/>
      <c r="D24" s="199"/>
      <c r="E24" s="105"/>
      <c r="F24" s="184"/>
      <c r="G24" s="1"/>
      <c r="H24" s="299"/>
      <c r="I24" s="170">
        <f t="shared" si="0"/>
        <v>21</v>
      </c>
      <c r="J24" s="199" t="s">
        <v>692</v>
      </c>
      <c r="K24" s="1"/>
      <c r="L24" s="6"/>
      <c r="M24" s="105">
        <v>57.5</v>
      </c>
      <c r="N24" s="1"/>
      <c r="O24" s="1"/>
      <c r="P24" s="1"/>
      <c r="Q24" s="1"/>
      <c r="R24" s="1"/>
    </row>
    <row r="25" spans="1:18" ht="15.75" x14ac:dyDescent="0.25">
      <c r="A25" s="258"/>
      <c r="B25" s="302"/>
      <c r="C25" s="170"/>
      <c r="D25" s="199"/>
      <c r="E25" s="105"/>
      <c r="F25" s="1"/>
      <c r="G25" s="184"/>
      <c r="H25" s="299"/>
      <c r="I25" s="170">
        <f t="shared" si="0"/>
        <v>22</v>
      </c>
      <c r="J25" s="199" t="s">
        <v>693</v>
      </c>
      <c r="K25" s="1"/>
      <c r="L25" s="105">
        <v>12.4</v>
      </c>
      <c r="M25" s="6"/>
      <c r="N25" s="1"/>
      <c r="O25" s="1"/>
      <c r="P25" s="1"/>
      <c r="Q25" s="1"/>
      <c r="R25" s="1"/>
    </row>
    <row r="26" spans="1:18" ht="15.75" x14ac:dyDescent="0.25">
      <c r="A26" s="258"/>
      <c r="B26" s="302"/>
      <c r="C26" s="103"/>
      <c r="D26" s="58"/>
      <c r="E26" s="1"/>
      <c r="F26" s="1"/>
      <c r="G26" s="184"/>
      <c r="H26" s="299"/>
      <c r="I26" s="4"/>
      <c r="J26" s="58"/>
      <c r="K26" s="145"/>
      <c r="L26" s="105"/>
      <c r="M26" s="106"/>
      <c r="N26" s="1"/>
      <c r="O26" s="1"/>
      <c r="P26" s="1"/>
      <c r="Q26" s="1"/>
      <c r="R26" s="1"/>
    </row>
    <row r="29" spans="1:18" ht="18.75" x14ac:dyDescent="0.3">
      <c r="B29" s="313" t="s">
        <v>897</v>
      </c>
      <c r="C29" s="313" t="s">
        <v>35</v>
      </c>
      <c r="D29" s="313" t="s">
        <v>898</v>
      </c>
      <c r="E29" s="313"/>
      <c r="F29" s="313"/>
      <c r="G29" s="313"/>
      <c r="H29" s="313"/>
      <c r="I29" s="313"/>
      <c r="J29" s="313"/>
      <c r="K29" s="313"/>
      <c r="L29" s="313"/>
      <c r="M29" s="313"/>
      <c r="N29" s="313"/>
      <c r="O29" s="314"/>
      <c r="P29" s="314"/>
      <c r="Q29" s="314"/>
      <c r="R29" s="314"/>
    </row>
    <row r="30" spans="1:18" ht="18.75" x14ac:dyDescent="0.3">
      <c r="B30" s="313" t="s">
        <v>899</v>
      </c>
      <c r="C30" s="313" t="s">
        <v>35</v>
      </c>
      <c r="D30" s="313" t="s">
        <v>902</v>
      </c>
      <c r="E30" s="315" t="s">
        <v>903</v>
      </c>
      <c r="F30" s="313"/>
      <c r="G30" s="313"/>
      <c r="H30" s="313"/>
      <c r="I30" s="313"/>
      <c r="J30" s="313"/>
      <c r="K30" s="313"/>
      <c r="L30" s="313"/>
      <c r="M30" s="313"/>
      <c r="N30" s="313"/>
      <c r="O30" s="314"/>
      <c r="P30" s="314"/>
      <c r="Q30" s="314"/>
      <c r="R30" s="314"/>
    </row>
    <row r="31" spans="1:18" ht="18.75" x14ac:dyDescent="0.3">
      <c r="B31" s="313"/>
      <c r="C31" s="313"/>
      <c r="D31" s="313" t="s">
        <v>900</v>
      </c>
      <c r="E31" s="315" t="s">
        <v>901</v>
      </c>
      <c r="F31" s="313"/>
      <c r="G31" s="313"/>
      <c r="H31" s="313"/>
      <c r="I31" s="313"/>
      <c r="J31" s="313"/>
      <c r="K31" s="313"/>
      <c r="L31" s="313"/>
      <c r="M31" s="313"/>
      <c r="N31" s="313"/>
      <c r="O31" s="314"/>
      <c r="P31" s="314"/>
      <c r="Q31" s="314"/>
      <c r="R31" s="314"/>
    </row>
    <row r="32" spans="1:18" ht="18.75" x14ac:dyDescent="0.3">
      <c r="B32" s="313"/>
      <c r="C32" s="313"/>
      <c r="D32" s="313"/>
      <c r="E32" s="313"/>
      <c r="F32" s="313"/>
      <c r="G32" s="313"/>
      <c r="H32" s="313"/>
      <c r="I32" s="313"/>
      <c r="J32" s="313"/>
      <c r="K32" s="313"/>
      <c r="L32" s="313"/>
      <c r="M32" s="313"/>
      <c r="N32" s="313"/>
      <c r="O32" s="314"/>
      <c r="P32" s="314"/>
      <c r="Q32" s="314"/>
      <c r="R32" s="314"/>
    </row>
    <row r="33" spans="2:18" x14ac:dyDescent="0.25">
      <c r="B33" s="314"/>
      <c r="C33" s="314"/>
      <c r="D33" s="314"/>
      <c r="E33" s="314"/>
      <c r="F33" s="314"/>
      <c r="G33" s="314"/>
      <c r="H33" s="314"/>
      <c r="I33" s="314"/>
      <c r="J33" s="314"/>
      <c r="K33" s="314"/>
      <c r="L33" s="314"/>
      <c r="M33" s="314"/>
      <c r="N33" s="314"/>
      <c r="O33" s="314"/>
      <c r="P33" s="314"/>
      <c r="Q33" s="314"/>
      <c r="R33" s="314"/>
    </row>
  </sheetData>
  <mergeCells count="13">
    <mergeCell ref="O2:O3"/>
    <mergeCell ref="P2:P3"/>
    <mergeCell ref="Q2:Q3"/>
    <mergeCell ref="R2:R3"/>
    <mergeCell ref="A4:A26"/>
    <mergeCell ref="B4:B26"/>
    <mergeCell ref="H4:H26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9"/>
  <sheetViews>
    <sheetView view="pageBreakPreview" zoomScale="60" zoomScaleNormal="70" workbookViewId="0">
      <selection activeCell="B29" sqref="B29:R33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63"/>
      <c r="B3" s="263"/>
      <c r="C3" s="16" t="s">
        <v>26</v>
      </c>
      <c r="D3" s="126" t="s">
        <v>3</v>
      </c>
      <c r="E3" s="18" t="s">
        <v>876</v>
      </c>
      <c r="F3" s="18" t="s">
        <v>1</v>
      </c>
      <c r="G3" s="18" t="s">
        <v>877</v>
      </c>
      <c r="H3" s="290"/>
      <c r="I3" s="96" t="s">
        <v>20</v>
      </c>
      <c r="J3" s="96" t="s">
        <v>3</v>
      </c>
      <c r="K3" s="197" t="s">
        <v>876</v>
      </c>
      <c r="L3" s="197" t="s">
        <v>1</v>
      </c>
      <c r="M3" s="197" t="s">
        <v>877</v>
      </c>
      <c r="N3" s="297"/>
      <c r="O3" s="297"/>
      <c r="P3" s="297"/>
      <c r="Q3" s="297"/>
      <c r="R3" s="298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710</v>
      </c>
      <c r="C4" s="1">
        <v>1</v>
      </c>
      <c r="D4" s="208" t="s">
        <v>713</v>
      </c>
      <c r="E4" s="97">
        <v>6.8</v>
      </c>
      <c r="F4" s="41"/>
      <c r="G4" s="184"/>
      <c r="H4" s="299" t="s">
        <v>711</v>
      </c>
      <c r="I4" s="4">
        <v>1</v>
      </c>
      <c r="J4" s="200" t="s">
        <v>694</v>
      </c>
      <c r="K4" s="201">
        <v>6.8</v>
      </c>
      <c r="L4" s="106"/>
      <c r="M4" s="145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1">
        <v>2</v>
      </c>
      <c r="D5" s="208" t="s">
        <v>695</v>
      </c>
      <c r="E5" s="202">
        <v>0.85</v>
      </c>
      <c r="F5" s="41"/>
      <c r="G5" s="184"/>
      <c r="H5" s="299"/>
      <c r="I5" s="4">
        <v>2</v>
      </c>
      <c r="J5" s="200" t="s">
        <v>695</v>
      </c>
      <c r="K5" s="201">
        <v>0.85</v>
      </c>
      <c r="L5" s="106"/>
      <c r="M5" s="145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1">
        <v>3</v>
      </c>
      <c r="D6" s="208" t="s">
        <v>696</v>
      </c>
      <c r="E6" s="202">
        <v>4.9000000000000004</v>
      </c>
      <c r="F6" s="184"/>
      <c r="G6" s="187"/>
      <c r="H6" s="299"/>
      <c r="I6" s="4">
        <v>3</v>
      </c>
      <c r="J6" s="200" t="s">
        <v>696</v>
      </c>
      <c r="K6" s="201">
        <v>4.9000000000000004</v>
      </c>
      <c r="L6" s="106"/>
      <c r="M6" s="145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1">
        <v>4</v>
      </c>
      <c r="D7" s="208" t="s">
        <v>697</v>
      </c>
      <c r="E7" s="202">
        <v>0.44</v>
      </c>
      <c r="F7" s="1"/>
      <c r="G7" s="187"/>
      <c r="H7" s="299"/>
      <c r="I7" s="4">
        <v>4</v>
      </c>
      <c r="J7" s="200" t="s">
        <v>697</v>
      </c>
      <c r="K7" s="202">
        <v>0.44</v>
      </c>
      <c r="L7" s="106"/>
      <c r="M7" s="145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1">
        <v>5</v>
      </c>
      <c r="D8" s="208" t="s">
        <v>712</v>
      </c>
      <c r="E8" s="202">
        <v>0.63</v>
      </c>
      <c r="F8" s="41"/>
      <c r="G8" s="184"/>
      <c r="H8" s="299"/>
      <c r="I8" s="4">
        <v>5</v>
      </c>
      <c r="J8" s="200" t="s">
        <v>698</v>
      </c>
      <c r="K8" s="202">
        <v>0.63</v>
      </c>
      <c r="L8" s="106"/>
      <c r="M8" s="145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 s="1"/>
      <c r="D9" s="1"/>
      <c r="E9" s="1"/>
      <c r="F9" s="5"/>
      <c r="G9" s="184"/>
      <c r="H9" s="299"/>
      <c r="I9" s="4">
        <v>6</v>
      </c>
      <c r="J9" s="200" t="s">
        <v>699</v>
      </c>
      <c r="K9" s="202">
        <v>1.23</v>
      </c>
      <c r="L9" s="106"/>
      <c r="M9" s="145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1"/>
      <c r="D10" s="1"/>
      <c r="E10" s="1"/>
      <c r="F10" s="21"/>
      <c r="G10" s="186"/>
      <c r="H10" s="299"/>
      <c r="I10" s="4">
        <v>7</v>
      </c>
      <c r="J10" s="200" t="s">
        <v>688</v>
      </c>
      <c r="K10" s="202">
        <v>4.75</v>
      </c>
      <c r="L10" s="106"/>
      <c r="M10" s="145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1"/>
      <c r="D11" s="1"/>
      <c r="E11" s="1"/>
      <c r="F11" s="1"/>
      <c r="G11" s="186"/>
      <c r="H11" s="299"/>
      <c r="I11" s="4">
        <v>8</v>
      </c>
      <c r="J11" s="200" t="s">
        <v>700</v>
      </c>
      <c r="K11" s="202">
        <v>1.47</v>
      </c>
      <c r="L11" s="106"/>
      <c r="M11" s="145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1"/>
      <c r="D12" s="1"/>
      <c r="E12" s="1"/>
      <c r="F12" s="21"/>
      <c r="G12" s="187"/>
      <c r="H12" s="299"/>
      <c r="I12" s="4">
        <v>9</v>
      </c>
      <c r="J12" s="200" t="s">
        <v>701</v>
      </c>
      <c r="K12" s="202">
        <v>3.22</v>
      </c>
      <c r="L12" s="106"/>
      <c r="M12" s="145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customHeight="1" x14ac:dyDescent="0.25">
      <c r="A13" s="258"/>
      <c r="B13" s="302"/>
      <c r="C13" s="1"/>
      <c r="D13" s="1"/>
      <c r="E13" s="1"/>
      <c r="F13" s="21"/>
      <c r="G13" s="186"/>
      <c r="H13" s="299"/>
      <c r="I13" s="4">
        <v>10</v>
      </c>
      <c r="J13" s="200" t="s">
        <v>702</v>
      </c>
      <c r="K13" s="145">
        <v>0.311</v>
      </c>
      <c r="L13" s="106"/>
      <c r="M13" s="202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customHeight="1" x14ac:dyDescent="0.25">
      <c r="A14" s="258"/>
      <c r="B14" s="302"/>
      <c r="C14" s="170"/>
      <c r="D14" s="199"/>
      <c r="E14" s="105"/>
      <c r="F14" s="1"/>
      <c r="G14" s="184"/>
      <c r="H14" s="299"/>
      <c r="I14" s="4">
        <v>11</v>
      </c>
      <c r="J14" s="200" t="s">
        <v>703</v>
      </c>
      <c r="K14" s="145">
        <v>0.92</v>
      </c>
      <c r="L14" s="106"/>
      <c r="M14" s="202"/>
      <c r="N14" s="1"/>
      <c r="O14" s="1"/>
      <c r="P14" s="1"/>
      <c r="Q14" s="1"/>
      <c r="R14" s="1"/>
    </row>
    <row r="15" spans="1:27" ht="15.75" customHeight="1" x14ac:dyDescent="0.25">
      <c r="A15" s="258"/>
      <c r="B15" s="302"/>
      <c r="C15" s="170">
        <v>6</v>
      </c>
      <c r="D15" s="208" t="s">
        <v>704</v>
      </c>
      <c r="E15" s="148">
        <v>2.4300000000000002</v>
      </c>
      <c r="F15" s="1"/>
      <c r="G15" s="184"/>
      <c r="H15" s="299"/>
      <c r="I15" s="4">
        <v>12</v>
      </c>
      <c r="J15" s="200" t="s">
        <v>704</v>
      </c>
      <c r="K15" s="145">
        <v>2.4300000000000002</v>
      </c>
      <c r="L15" s="202"/>
      <c r="M15" s="145"/>
      <c r="N15" s="1"/>
      <c r="O15" s="1"/>
      <c r="P15" s="1"/>
      <c r="Q15" s="1"/>
      <c r="R15" s="1"/>
    </row>
    <row r="16" spans="1:27" ht="15.75" customHeight="1" x14ac:dyDescent="0.25">
      <c r="A16" s="258"/>
      <c r="B16" s="302"/>
      <c r="C16" s="170">
        <v>7</v>
      </c>
      <c r="D16" s="208" t="s">
        <v>705</v>
      </c>
      <c r="E16" s="148">
        <v>2.97</v>
      </c>
      <c r="F16" s="1"/>
      <c r="G16" s="1"/>
      <c r="H16" s="299"/>
      <c r="I16" s="4">
        <v>13</v>
      </c>
      <c r="J16" s="200" t="s">
        <v>705</v>
      </c>
      <c r="K16" s="202">
        <v>2.97</v>
      </c>
      <c r="L16" s="106"/>
      <c r="M16" s="145"/>
      <c r="N16" s="1"/>
      <c r="O16" s="1"/>
      <c r="P16" s="1"/>
      <c r="Q16" s="1"/>
      <c r="R16" s="1"/>
    </row>
    <row r="17" spans="1:18" ht="15.75" customHeight="1" x14ac:dyDescent="0.25">
      <c r="A17" s="258"/>
      <c r="B17" s="302"/>
      <c r="C17" s="170">
        <v>8</v>
      </c>
      <c r="D17" s="208" t="s">
        <v>706</v>
      </c>
      <c r="E17" s="97">
        <v>3.01</v>
      </c>
      <c r="F17" s="1"/>
      <c r="G17" s="1"/>
      <c r="H17" s="299"/>
      <c r="I17" s="4">
        <v>14</v>
      </c>
      <c r="J17" s="200" t="s">
        <v>706</v>
      </c>
      <c r="K17" s="202">
        <v>3.01</v>
      </c>
      <c r="L17" s="106"/>
      <c r="M17" s="145"/>
      <c r="N17" s="1"/>
      <c r="O17" s="1"/>
      <c r="P17" s="1"/>
      <c r="Q17" s="1"/>
      <c r="R17" s="1"/>
    </row>
    <row r="18" spans="1:18" ht="15.75" customHeight="1" x14ac:dyDescent="0.25">
      <c r="A18" s="258"/>
      <c r="B18" s="302"/>
      <c r="C18" s="170">
        <v>9</v>
      </c>
      <c r="D18" s="208" t="s">
        <v>703</v>
      </c>
      <c r="E18" s="148">
        <v>5.91</v>
      </c>
      <c r="F18" s="1"/>
      <c r="G18" s="1"/>
      <c r="H18" s="299"/>
      <c r="I18" s="4">
        <v>15</v>
      </c>
      <c r="J18" s="200" t="s">
        <v>703</v>
      </c>
      <c r="K18" s="202">
        <v>5.91</v>
      </c>
      <c r="L18" s="106"/>
      <c r="M18" s="145"/>
      <c r="N18" s="1"/>
      <c r="O18" s="1"/>
      <c r="P18" s="1"/>
      <c r="Q18" s="1"/>
      <c r="R18" s="1"/>
    </row>
    <row r="19" spans="1:18" ht="15.75" customHeight="1" x14ac:dyDescent="0.25">
      <c r="A19" s="258"/>
      <c r="B19" s="302"/>
      <c r="C19" s="170"/>
      <c r="D19" s="199"/>
      <c r="E19" s="105"/>
      <c r="F19" s="1"/>
      <c r="G19" s="184"/>
      <c r="H19" s="299"/>
      <c r="I19" s="4">
        <v>16</v>
      </c>
      <c r="J19" s="200" t="s">
        <v>707</v>
      </c>
      <c r="K19" s="202"/>
      <c r="L19" s="106">
        <v>14.29</v>
      </c>
      <c r="M19" s="145"/>
      <c r="N19" s="1"/>
      <c r="O19" s="1"/>
      <c r="P19" s="1"/>
      <c r="Q19" s="1"/>
      <c r="R19" s="1"/>
    </row>
    <row r="20" spans="1:18" ht="15.75" x14ac:dyDescent="0.25">
      <c r="A20" s="258"/>
      <c r="B20" s="302"/>
      <c r="C20" s="170"/>
      <c r="D20" s="199"/>
      <c r="E20" s="105"/>
      <c r="F20" s="1"/>
      <c r="G20" s="1"/>
      <c r="H20" s="299"/>
      <c r="I20" s="4">
        <v>17</v>
      </c>
      <c r="J20" s="200" t="s">
        <v>708</v>
      </c>
      <c r="K20" s="202"/>
      <c r="L20" s="106"/>
      <c r="M20" s="145">
        <v>16.95</v>
      </c>
      <c r="N20" s="1"/>
      <c r="O20" s="1"/>
      <c r="P20" s="1"/>
      <c r="Q20" s="1"/>
      <c r="R20" s="1"/>
    </row>
    <row r="21" spans="1:18" ht="15.75" x14ac:dyDescent="0.25">
      <c r="A21" s="258"/>
      <c r="B21" s="302"/>
      <c r="C21" s="170"/>
      <c r="D21" s="199"/>
      <c r="E21" s="105"/>
      <c r="F21" s="1"/>
      <c r="G21" s="1"/>
      <c r="H21" s="299"/>
      <c r="I21" s="4">
        <v>18</v>
      </c>
      <c r="J21" s="200" t="s">
        <v>709</v>
      </c>
      <c r="K21" s="203"/>
      <c r="L21" s="117"/>
      <c r="M21" s="156">
        <v>23.66</v>
      </c>
      <c r="N21" s="1"/>
      <c r="O21" s="1"/>
      <c r="P21" s="1"/>
      <c r="Q21" s="1"/>
      <c r="R21" s="1"/>
    </row>
    <row r="22" spans="1:18" ht="15.75" x14ac:dyDescent="0.25">
      <c r="A22" s="258"/>
      <c r="B22" s="302"/>
      <c r="C22" s="170"/>
      <c r="D22" s="199"/>
      <c r="E22" s="105"/>
      <c r="F22" s="1"/>
      <c r="G22" s="1"/>
      <c r="H22" s="299"/>
      <c r="I22" s="169"/>
      <c r="J22" s="199"/>
      <c r="K22" s="1"/>
      <c r="L22" s="6"/>
      <c r="M22" s="105"/>
      <c r="N22" s="1"/>
      <c r="O22" s="1"/>
      <c r="P22" s="1"/>
      <c r="Q22" s="1"/>
      <c r="R22" s="1"/>
    </row>
    <row r="23" spans="1:18" ht="15.75" x14ac:dyDescent="0.25">
      <c r="A23" s="258"/>
      <c r="B23" s="302"/>
      <c r="C23" s="170"/>
      <c r="D23" s="199"/>
      <c r="E23" s="105"/>
      <c r="F23" s="1"/>
      <c r="G23" s="1"/>
      <c r="H23" s="299"/>
      <c r="I23" s="169"/>
      <c r="J23" s="199"/>
      <c r="K23" s="1"/>
      <c r="L23" s="105"/>
      <c r="M23" s="6"/>
      <c r="N23" s="1"/>
      <c r="O23" s="1"/>
      <c r="P23" s="1"/>
      <c r="Q23" s="1"/>
      <c r="R23" s="1"/>
    </row>
    <row r="24" spans="1:18" ht="15.75" x14ac:dyDescent="0.25">
      <c r="A24" s="258"/>
      <c r="B24" s="302"/>
      <c r="C24" s="170"/>
      <c r="D24" s="199"/>
      <c r="E24" s="105"/>
      <c r="F24" s="184"/>
      <c r="G24" s="1"/>
      <c r="H24" s="299"/>
      <c r="I24" s="169"/>
      <c r="J24" s="199"/>
      <c r="K24" s="1"/>
      <c r="L24" s="6"/>
      <c r="M24" s="105"/>
      <c r="N24" s="1"/>
      <c r="O24" s="1"/>
      <c r="P24" s="1"/>
      <c r="Q24" s="1"/>
      <c r="R24" s="1"/>
    </row>
    <row r="25" spans="1:18" ht="15.75" x14ac:dyDescent="0.25">
      <c r="A25" s="258"/>
      <c r="B25" s="302"/>
      <c r="C25" s="170"/>
      <c r="D25" s="199"/>
      <c r="E25" s="105"/>
      <c r="F25" s="1"/>
      <c r="G25" s="184"/>
      <c r="H25" s="299"/>
      <c r="I25" s="169"/>
      <c r="J25" s="199"/>
      <c r="K25" s="1"/>
      <c r="L25" s="105"/>
      <c r="M25" s="6"/>
      <c r="N25" s="1"/>
      <c r="O25" s="1"/>
      <c r="P25" s="1"/>
      <c r="Q25" s="1"/>
      <c r="R25" s="1"/>
    </row>
    <row r="26" spans="1:18" ht="15.75" x14ac:dyDescent="0.25">
      <c r="A26" s="258"/>
      <c r="B26" s="302"/>
      <c r="C26" s="103"/>
      <c r="D26" s="58"/>
      <c r="E26" s="1"/>
      <c r="F26" s="1"/>
      <c r="G26" s="184"/>
      <c r="H26" s="299"/>
      <c r="I26" s="4"/>
      <c r="J26" s="58"/>
      <c r="K26" s="145"/>
      <c r="L26" s="105"/>
      <c r="M26" s="106"/>
      <c r="N26" s="1"/>
      <c r="O26" s="1"/>
      <c r="P26" s="1"/>
      <c r="Q26" s="1"/>
      <c r="R26" s="1"/>
    </row>
    <row r="29" spans="1:18" ht="18.75" x14ac:dyDescent="0.3">
      <c r="B29" s="313" t="s">
        <v>897</v>
      </c>
      <c r="C29" s="313" t="s">
        <v>35</v>
      </c>
      <c r="D29" s="313" t="s">
        <v>898</v>
      </c>
      <c r="E29" s="313"/>
      <c r="F29" s="313"/>
      <c r="G29" s="313"/>
      <c r="H29" s="313"/>
      <c r="I29" s="313"/>
      <c r="J29" s="313"/>
      <c r="K29" s="313"/>
      <c r="L29" s="313"/>
      <c r="M29" s="313"/>
      <c r="N29" s="313"/>
      <c r="O29" s="314"/>
      <c r="P29" s="314"/>
      <c r="Q29" s="314"/>
      <c r="R29" s="314"/>
    </row>
    <row r="30" spans="1:18" ht="18.75" x14ac:dyDescent="0.3">
      <c r="B30" s="313" t="s">
        <v>899</v>
      </c>
      <c r="C30" s="313" t="s">
        <v>35</v>
      </c>
      <c r="D30" s="313" t="s">
        <v>902</v>
      </c>
      <c r="E30" s="315" t="s">
        <v>903</v>
      </c>
      <c r="F30" s="313"/>
      <c r="G30" s="313"/>
      <c r="H30" s="313"/>
      <c r="I30" s="313"/>
      <c r="J30" s="313"/>
      <c r="K30" s="313"/>
      <c r="L30" s="313"/>
      <c r="M30" s="313"/>
      <c r="N30" s="313"/>
      <c r="O30" s="314"/>
      <c r="P30" s="314"/>
      <c r="Q30" s="314"/>
      <c r="R30" s="314"/>
    </row>
    <row r="31" spans="1:18" ht="18.75" x14ac:dyDescent="0.3">
      <c r="B31" s="313"/>
      <c r="C31" s="313"/>
      <c r="D31" s="313" t="s">
        <v>900</v>
      </c>
      <c r="E31" s="315" t="s">
        <v>901</v>
      </c>
      <c r="F31" s="313"/>
      <c r="G31" s="313"/>
      <c r="H31" s="313"/>
      <c r="I31" s="313"/>
      <c r="J31" s="313"/>
      <c r="K31" s="313"/>
      <c r="L31" s="313"/>
      <c r="M31" s="313"/>
      <c r="N31" s="313"/>
      <c r="O31" s="314"/>
      <c r="P31" s="314"/>
      <c r="Q31" s="314"/>
      <c r="R31" s="314"/>
    </row>
    <row r="32" spans="1:18" ht="18.75" x14ac:dyDescent="0.3">
      <c r="B32" s="313"/>
      <c r="C32" s="313"/>
      <c r="D32" s="313"/>
      <c r="E32" s="313"/>
      <c r="F32" s="313"/>
      <c r="G32" s="313"/>
      <c r="H32" s="313"/>
      <c r="I32" s="313"/>
      <c r="J32" s="313"/>
      <c r="K32" s="313"/>
      <c r="L32" s="313"/>
      <c r="M32" s="313"/>
      <c r="N32" s="313"/>
      <c r="O32" s="314"/>
      <c r="P32" s="314"/>
      <c r="Q32" s="314"/>
      <c r="R32" s="314"/>
    </row>
    <row r="33" spans="2:18" x14ac:dyDescent="0.25">
      <c r="B33" s="314"/>
      <c r="C33" s="314"/>
      <c r="D33" s="314"/>
      <c r="E33" s="314"/>
      <c r="F33" s="314"/>
      <c r="G33" s="314"/>
      <c r="H33" s="314"/>
      <c r="I33" s="314"/>
      <c r="J33" s="314"/>
      <c r="K33" s="314"/>
      <c r="L33" s="314"/>
      <c r="M33" s="314"/>
      <c r="N33" s="314"/>
      <c r="O33" s="314"/>
      <c r="P33" s="314"/>
      <c r="Q33" s="314"/>
      <c r="R33" s="314"/>
    </row>
    <row r="34" spans="2:18" ht="15.75" x14ac:dyDescent="0.25">
      <c r="B34" s="13"/>
      <c r="C34" s="204"/>
      <c r="D34" s="13"/>
      <c r="E34" s="13"/>
      <c r="F34" s="13"/>
    </row>
    <row r="35" spans="2:18" ht="15.75" x14ac:dyDescent="0.25">
      <c r="B35" s="13"/>
      <c r="C35" s="204"/>
      <c r="D35" s="13"/>
      <c r="E35" s="13"/>
      <c r="F35" s="13"/>
    </row>
    <row r="36" spans="2:18" ht="15.75" x14ac:dyDescent="0.25">
      <c r="B36" s="13"/>
      <c r="C36" s="204"/>
      <c r="D36" s="13"/>
      <c r="E36" s="13"/>
      <c r="F36" s="13"/>
    </row>
    <row r="37" spans="2:18" ht="15.75" x14ac:dyDescent="0.25">
      <c r="B37" s="13"/>
      <c r="C37" s="204"/>
      <c r="D37" s="13"/>
      <c r="E37" s="13"/>
      <c r="F37" s="13"/>
    </row>
    <row r="38" spans="2:18" ht="15.75" x14ac:dyDescent="0.25">
      <c r="B38" s="13"/>
      <c r="C38" s="205"/>
      <c r="D38" s="206"/>
      <c r="E38" s="207"/>
      <c r="F38" s="13"/>
    </row>
    <row r="39" spans="2:18" x14ac:dyDescent="0.25">
      <c r="B39" s="13"/>
      <c r="C39" s="13"/>
      <c r="D39" s="13"/>
      <c r="E39" s="13"/>
      <c r="F39" s="13"/>
    </row>
  </sheetData>
  <mergeCells count="13">
    <mergeCell ref="O2:O3"/>
    <mergeCell ref="P2:P3"/>
    <mergeCell ref="Q2:Q3"/>
    <mergeCell ref="R2:R3"/>
    <mergeCell ref="A4:A26"/>
    <mergeCell ref="B4:B26"/>
    <mergeCell ref="H4:H26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2"/>
  <sheetViews>
    <sheetView view="pageBreakPreview" zoomScale="60" zoomScaleNormal="70" workbookViewId="0">
      <selection activeCell="B28" sqref="B28:R32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22.710937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63"/>
      <c r="B3" s="263"/>
      <c r="C3" s="16" t="s">
        <v>26</v>
      </c>
      <c r="D3" s="126" t="s">
        <v>3</v>
      </c>
      <c r="E3" s="18" t="s">
        <v>876</v>
      </c>
      <c r="F3" s="18" t="s">
        <v>1</v>
      </c>
      <c r="G3" s="18" t="s">
        <v>877</v>
      </c>
      <c r="H3" s="290"/>
      <c r="I3" s="96" t="s">
        <v>20</v>
      </c>
      <c r="J3" s="96" t="s">
        <v>3</v>
      </c>
      <c r="K3" s="197" t="s">
        <v>876</v>
      </c>
      <c r="L3" s="197" t="s">
        <v>1</v>
      </c>
      <c r="M3" s="197" t="s">
        <v>877</v>
      </c>
      <c r="N3" s="297"/>
      <c r="O3" s="297"/>
      <c r="P3" s="297"/>
      <c r="Q3" s="297"/>
      <c r="R3" s="298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714</v>
      </c>
      <c r="C4" s="4">
        <v>1</v>
      </c>
      <c r="D4" s="73" t="s">
        <v>715</v>
      </c>
      <c r="E4" s="1"/>
      <c r="F4" s="41"/>
      <c r="G4" s="148">
        <v>16.2</v>
      </c>
      <c r="H4" s="299"/>
      <c r="I4" s="4">
        <v>1</v>
      </c>
      <c r="J4" s="58" t="s">
        <v>715</v>
      </c>
      <c r="K4" s="67">
        <v>4.1100000000000003</v>
      </c>
      <c r="L4" s="6"/>
      <c r="M4" s="67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x14ac:dyDescent="0.25">
      <c r="A5" s="258"/>
      <c r="B5" s="302"/>
      <c r="C5" s="4"/>
      <c r="D5" s="73"/>
      <c r="E5" s="66"/>
      <c r="F5" s="41"/>
      <c r="G5" s="184"/>
      <c r="H5" s="299"/>
      <c r="I5" s="4">
        <f>I4+1</f>
        <v>2</v>
      </c>
      <c r="J5" s="58" t="s">
        <v>722</v>
      </c>
      <c r="K5" s="67">
        <v>4.37</v>
      </c>
      <c r="L5" s="6"/>
      <c r="M5" s="6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4">
        <v>2</v>
      </c>
      <c r="D6" s="73" t="s">
        <v>716</v>
      </c>
      <c r="E6" s="148">
        <v>6.59</v>
      </c>
      <c r="F6" s="184"/>
      <c r="G6" s="187"/>
      <c r="H6" s="299"/>
      <c r="I6" s="4">
        <f>I5+1</f>
        <v>3</v>
      </c>
      <c r="J6" s="58" t="s">
        <v>716</v>
      </c>
      <c r="K6" s="67">
        <v>0.19</v>
      </c>
      <c r="L6" s="6"/>
      <c r="M6" s="6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4">
        <f t="shared" ref="C7" si="0">C6+1</f>
        <v>3</v>
      </c>
      <c r="D7" s="73" t="s">
        <v>717</v>
      </c>
      <c r="E7" s="148">
        <v>9.26</v>
      </c>
      <c r="F7" s="1"/>
      <c r="G7" s="187"/>
      <c r="H7" s="299"/>
      <c r="I7" s="4">
        <f t="shared" ref="I7:I20" si="1">I6+1</f>
        <v>4</v>
      </c>
      <c r="J7" s="58" t="s">
        <v>717</v>
      </c>
      <c r="K7" s="67">
        <v>7.71</v>
      </c>
      <c r="L7" s="6"/>
      <c r="M7" s="6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4"/>
      <c r="D8" s="73"/>
      <c r="E8" s="66"/>
      <c r="F8" s="41"/>
      <c r="G8" s="184"/>
      <c r="H8" s="299"/>
      <c r="I8" s="4">
        <f t="shared" si="1"/>
        <v>5</v>
      </c>
      <c r="J8" s="58" t="s">
        <v>723</v>
      </c>
      <c r="K8" s="67">
        <v>7.9</v>
      </c>
      <c r="L8" s="6"/>
      <c r="M8" s="6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x14ac:dyDescent="0.25">
      <c r="A9" s="258"/>
      <c r="B9" s="302"/>
      <c r="C9" s="4">
        <v>4</v>
      </c>
      <c r="D9" s="73" t="s">
        <v>718</v>
      </c>
      <c r="E9" s="148">
        <v>5.62</v>
      </c>
      <c r="F9" s="5"/>
      <c r="G9" s="184"/>
      <c r="H9" s="299"/>
      <c r="I9" s="4">
        <f t="shared" si="1"/>
        <v>6</v>
      </c>
      <c r="J9" s="58" t="s">
        <v>718</v>
      </c>
      <c r="K9" s="67">
        <v>1.04</v>
      </c>
      <c r="L9" s="6"/>
      <c r="M9" s="6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4"/>
      <c r="D10" s="73"/>
      <c r="E10" s="66"/>
      <c r="F10" s="21"/>
      <c r="G10" s="186"/>
      <c r="H10" s="299"/>
      <c r="I10" s="4">
        <f t="shared" si="1"/>
        <v>7</v>
      </c>
      <c r="J10" s="58" t="s">
        <v>724</v>
      </c>
      <c r="K10" s="114">
        <v>7.1260000000000003</v>
      </c>
      <c r="L10" s="6"/>
      <c r="M10" s="6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4"/>
      <c r="D11" s="73"/>
      <c r="E11" s="66"/>
      <c r="F11" s="1"/>
      <c r="G11" s="186"/>
      <c r="H11" s="299"/>
      <c r="I11" s="4">
        <f t="shared" si="1"/>
        <v>8</v>
      </c>
      <c r="J11" s="58" t="s">
        <v>725</v>
      </c>
      <c r="K11" s="67">
        <v>1.85</v>
      </c>
      <c r="L11" s="6"/>
      <c r="M11" s="6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4"/>
      <c r="D12" s="73"/>
      <c r="E12" s="66"/>
      <c r="F12" s="21"/>
      <c r="G12" s="187"/>
      <c r="H12" s="299"/>
      <c r="I12" s="4">
        <f t="shared" si="1"/>
        <v>9</v>
      </c>
      <c r="J12" s="58" t="s">
        <v>726</v>
      </c>
      <c r="K12" s="67">
        <v>4.0919999999999996</v>
      </c>
      <c r="L12" s="6"/>
      <c r="M12" s="6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customHeight="1" x14ac:dyDescent="0.25">
      <c r="A13" s="258"/>
      <c r="B13" s="302"/>
      <c r="C13" s="4"/>
      <c r="D13" s="73"/>
      <c r="E13" s="66"/>
      <c r="F13" s="21"/>
      <c r="G13" s="186"/>
      <c r="H13" s="299"/>
      <c r="I13" s="4">
        <f t="shared" si="1"/>
        <v>10</v>
      </c>
      <c r="J13" s="58" t="s">
        <v>727</v>
      </c>
      <c r="K13" s="67">
        <v>3.77</v>
      </c>
      <c r="L13" s="6"/>
      <c r="M13" s="6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customHeight="1" x14ac:dyDescent="0.25">
      <c r="A14" s="258"/>
      <c r="B14" s="302"/>
      <c r="C14" s="4">
        <v>5</v>
      </c>
      <c r="D14" s="73" t="s">
        <v>719</v>
      </c>
      <c r="E14" s="1"/>
      <c r="F14" s="148">
        <v>13.62</v>
      </c>
      <c r="G14" s="184"/>
      <c r="H14" s="299"/>
      <c r="I14" s="4">
        <f t="shared" si="1"/>
        <v>11</v>
      </c>
      <c r="J14" s="58" t="s">
        <v>719</v>
      </c>
      <c r="K14" s="67"/>
      <c r="L14" s="114">
        <v>10.895</v>
      </c>
      <c r="M14" s="6"/>
      <c r="N14" s="1"/>
      <c r="O14" s="1"/>
      <c r="P14" s="1"/>
      <c r="Q14" s="1"/>
      <c r="R14" s="1"/>
    </row>
    <row r="15" spans="1:27" ht="15.75" customHeight="1" x14ac:dyDescent="0.25">
      <c r="A15" s="258"/>
      <c r="B15" s="302"/>
      <c r="C15" s="4"/>
      <c r="D15" s="73"/>
      <c r="E15" s="66"/>
      <c r="F15" s="1"/>
      <c r="G15" s="184"/>
      <c r="H15" s="299"/>
      <c r="I15" s="4">
        <f t="shared" si="1"/>
        <v>12</v>
      </c>
      <c r="J15" s="58" t="s">
        <v>728</v>
      </c>
      <c r="K15" s="114">
        <v>4.4619999999999997</v>
      </c>
      <c r="L15" s="6"/>
      <c r="M15" s="6"/>
      <c r="N15" s="1"/>
      <c r="O15" s="1"/>
      <c r="P15" s="1"/>
      <c r="Q15" s="1"/>
      <c r="R15" s="1"/>
    </row>
    <row r="16" spans="1:27" ht="15.75" customHeight="1" x14ac:dyDescent="0.25">
      <c r="A16" s="258"/>
      <c r="B16" s="302"/>
      <c r="C16" s="4"/>
      <c r="D16" s="73"/>
      <c r="E16" s="66"/>
      <c r="F16" s="1"/>
      <c r="G16" s="1"/>
      <c r="H16" s="299"/>
      <c r="I16" s="4">
        <f t="shared" si="1"/>
        <v>13</v>
      </c>
      <c r="J16" s="58" t="s">
        <v>729</v>
      </c>
      <c r="K16" s="67">
        <v>0.4</v>
      </c>
      <c r="L16" s="67"/>
      <c r="M16" s="6"/>
      <c r="N16" s="1"/>
      <c r="O16" s="1"/>
      <c r="P16" s="1"/>
      <c r="Q16" s="1"/>
      <c r="R16" s="1"/>
    </row>
    <row r="17" spans="1:18" ht="15.75" customHeight="1" x14ac:dyDescent="0.25">
      <c r="A17" s="258"/>
      <c r="B17" s="302"/>
      <c r="C17" s="4"/>
      <c r="D17" s="73"/>
      <c r="E17" s="66"/>
      <c r="F17" s="1"/>
      <c r="G17" s="1"/>
      <c r="H17" s="299"/>
      <c r="I17" s="4">
        <f t="shared" si="1"/>
        <v>14</v>
      </c>
      <c r="J17" s="58" t="s">
        <v>730</v>
      </c>
      <c r="K17" s="67">
        <v>1.4</v>
      </c>
      <c r="L17" s="6"/>
      <c r="M17" s="6"/>
      <c r="N17" s="1"/>
      <c r="O17" s="1"/>
      <c r="P17" s="1"/>
      <c r="Q17" s="1"/>
      <c r="R17" s="1"/>
    </row>
    <row r="18" spans="1:18" ht="15.75" customHeight="1" x14ac:dyDescent="0.25">
      <c r="A18" s="258"/>
      <c r="B18" s="302"/>
      <c r="C18" s="4"/>
      <c r="D18" s="73"/>
      <c r="E18" s="66"/>
      <c r="F18" s="1"/>
      <c r="G18" s="1"/>
      <c r="H18" s="299"/>
      <c r="I18" s="4">
        <f t="shared" si="1"/>
        <v>15</v>
      </c>
      <c r="J18" s="58" t="s">
        <v>731</v>
      </c>
      <c r="K18" s="67">
        <v>0</v>
      </c>
      <c r="L18" s="6"/>
      <c r="M18" s="6"/>
      <c r="N18" s="1"/>
      <c r="O18" s="1"/>
      <c r="P18" s="1"/>
      <c r="Q18" s="1"/>
      <c r="R18" s="1"/>
    </row>
    <row r="19" spans="1:18" ht="15.75" customHeight="1" x14ac:dyDescent="0.25">
      <c r="A19" s="258"/>
      <c r="B19" s="302"/>
      <c r="C19" s="4">
        <v>6</v>
      </c>
      <c r="D19" s="73" t="s">
        <v>720</v>
      </c>
      <c r="E19" s="148">
        <v>6.71</v>
      </c>
      <c r="F19" s="1"/>
      <c r="G19" s="184"/>
      <c r="H19" s="299"/>
      <c r="I19" s="4">
        <f t="shared" si="1"/>
        <v>16</v>
      </c>
      <c r="J19" s="58" t="s">
        <v>720</v>
      </c>
      <c r="K19" s="67">
        <v>2.81</v>
      </c>
      <c r="L19" s="6"/>
      <c r="M19" s="6"/>
      <c r="N19" s="1"/>
      <c r="O19" s="1"/>
      <c r="P19" s="1"/>
      <c r="Q19" s="1"/>
      <c r="R19" s="1"/>
    </row>
    <row r="20" spans="1:18" ht="15.75" x14ac:dyDescent="0.25">
      <c r="A20" s="258"/>
      <c r="B20" s="302"/>
      <c r="C20" s="4">
        <v>7</v>
      </c>
      <c r="D20" s="73" t="s">
        <v>721</v>
      </c>
      <c r="E20" s="148">
        <v>7.55</v>
      </c>
      <c r="F20" s="1"/>
      <c r="G20" s="1"/>
      <c r="H20" s="299"/>
      <c r="I20" s="4">
        <f t="shared" si="1"/>
        <v>17</v>
      </c>
      <c r="J20" s="58" t="s">
        <v>721</v>
      </c>
      <c r="K20" s="67">
        <v>5.28</v>
      </c>
      <c r="L20" s="6"/>
      <c r="M20" s="6"/>
      <c r="N20" s="1"/>
      <c r="O20" s="1"/>
      <c r="P20" s="1"/>
      <c r="Q20" s="1"/>
      <c r="R20" s="1"/>
    </row>
    <row r="21" spans="1:18" ht="15.75" x14ac:dyDescent="0.25">
      <c r="A21" s="258"/>
      <c r="B21" s="302"/>
      <c r="C21" s="170"/>
      <c r="D21" s="199"/>
      <c r="E21" s="105"/>
      <c r="F21" s="1"/>
      <c r="G21" s="1"/>
      <c r="H21" s="299"/>
      <c r="I21" s="169"/>
      <c r="J21" s="198"/>
      <c r="K21" s="3"/>
      <c r="L21" s="125"/>
      <c r="M21" s="196"/>
      <c r="N21" s="1"/>
      <c r="O21" s="1"/>
      <c r="P21" s="1"/>
      <c r="Q21" s="1"/>
      <c r="R21" s="1"/>
    </row>
    <row r="22" spans="1:18" ht="15.75" x14ac:dyDescent="0.25">
      <c r="A22" s="258"/>
      <c r="B22" s="302"/>
      <c r="C22" s="170"/>
      <c r="D22" s="199"/>
      <c r="E22" s="105"/>
      <c r="F22" s="1"/>
      <c r="G22" s="1"/>
      <c r="H22" s="299"/>
      <c r="I22" s="169"/>
      <c r="J22" s="199"/>
      <c r="K22" s="1"/>
      <c r="L22" s="6"/>
      <c r="M22" s="105"/>
      <c r="N22" s="1"/>
      <c r="O22" s="1"/>
      <c r="P22" s="1"/>
      <c r="Q22" s="1"/>
      <c r="R22" s="1"/>
    </row>
    <row r="23" spans="1:18" ht="15.75" x14ac:dyDescent="0.25">
      <c r="A23" s="258"/>
      <c r="B23" s="302"/>
      <c r="C23" s="170"/>
      <c r="D23" s="199"/>
      <c r="E23" s="105"/>
      <c r="F23" s="1"/>
      <c r="G23" s="1"/>
      <c r="H23" s="299"/>
      <c r="I23" s="169"/>
      <c r="J23" s="199"/>
      <c r="K23" s="1"/>
      <c r="L23" s="105"/>
      <c r="M23" s="6"/>
      <c r="N23" s="1"/>
      <c r="O23" s="1"/>
      <c r="P23" s="1"/>
      <c r="Q23" s="1"/>
      <c r="R23" s="1"/>
    </row>
    <row r="24" spans="1:18" ht="15.75" x14ac:dyDescent="0.25">
      <c r="A24" s="258"/>
      <c r="B24" s="302"/>
      <c r="C24" s="170"/>
      <c r="D24" s="199"/>
      <c r="E24" s="105"/>
      <c r="F24" s="184"/>
      <c r="G24" s="1"/>
      <c r="H24" s="299"/>
      <c r="I24" s="169"/>
      <c r="J24" s="199"/>
      <c r="K24" s="1"/>
      <c r="L24" s="6"/>
      <c r="M24" s="105"/>
      <c r="N24" s="1"/>
      <c r="O24" s="1"/>
      <c r="P24" s="1"/>
      <c r="Q24" s="1"/>
      <c r="R24" s="1"/>
    </row>
    <row r="25" spans="1:18" ht="15.75" x14ac:dyDescent="0.25">
      <c r="A25" s="258"/>
      <c r="B25" s="302"/>
      <c r="C25" s="170"/>
      <c r="D25" s="199"/>
      <c r="E25" s="105"/>
      <c r="F25" s="1"/>
      <c r="G25" s="184"/>
      <c r="H25" s="299"/>
      <c r="I25" s="169"/>
      <c r="J25" s="199"/>
      <c r="K25" s="1"/>
      <c r="L25" s="105"/>
      <c r="M25" s="6"/>
      <c r="N25" s="1"/>
      <c r="O25" s="1"/>
      <c r="P25" s="1"/>
      <c r="Q25" s="1"/>
      <c r="R25" s="1"/>
    </row>
    <row r="26" spans="1:18" ht="15.75" x14ac:dyDescent="0.25">
      <c r="A26" s="258"/>
      <c r="B26" s="302"/>
      <c r="C26" s="103"/>
      <c r="D26" s="58"/>
      <c r="E26" s="1"/>
      <c r="F26" s="1"/>
      <c r="G26" s="184"/>
      <c r="H26" s="299"/>
      <c r="I26" s="4"/>
      <c r="J26" s="58"/>
      <c r="K26" s="145"/>
      <c r="L26" s="105"/>
      <c r="M26" s="106"/>
      <c r="N26" s="1"/>
      <c r="O26" s="1"/>
      <c r="P26" s="1"/>
      <c r="Q26" s="1"/>
      <c r="R26" s="1"/>
    </row>
    <row r="28" spans="1:18" ht="18.75" x14ac:dyDescent="0.3">
      <c r="B28" s="313" t="s">
        <v>897</v>
      </c>
      <c r="C28" s="313" t="s">
        <v>35</v>
      </c>
      <c r="D28" s="313" t="s">
        <v>898</v>
      </c>
      <c r="E28" s="313"/>
      <c r="F28" s="313"/>
      <c r="G28" s="313"/>
      <c r="H28" s="313"/>
      <c r="I28" s="313"/>
      <c r="J28" s="313"/>
      <c r="K28" s="313"/>
      <c r="L28" s="313"/>
      <c r="M28" s="313"/>
      <c r="N28" s="313"/>
      <c r="O28" s="314"/>
      <c r="P28" s="314"/>
      <c r="Q28" s="314"/>
      <c r="R28" s="314"/>
    </row>
    <row r="29" spans="1:18" ht="18.75" x14ac:dyDescent="0.3">
      <c r="B29" s="313" t="s">
        <v>899</v>
      </c>
      <c r="C29" s="313" t="s">
        <v>35</v>
      </c>
      <c r="D29" s="313" t="s">
        <v>902</v>
      </c>
      <c r="E29" s="315" t="s">
        <v>903</v>
      </c>
      <c r="F29" s="313"/>
      <c r="G29" s="313"/>
      <c r="H29" s="313"/>
      <c r="I29" s="313"/>
      <c r="J29" s="313"/>
      <c r="K29" s="313"/>
      <c r="L29" s="313"/>
      <c r="M29" s="313"/>
      <c r="N29" s="313"/>
      <c r="O29" s="314"/>
      <c r="P29" s="314"/>
      <c r="Q29" s="314"/>
      <c r="R29" s="314"/>
    </row>
    <row r="30" spans="1:18" ht="18.75" x14ac:dyDescent="0.3">
      <c r="B30" s="313"/>
      <c r="C30" s="313"/>
      <c r="D30" s="313" t="s">
        <v>900</v>
      </c>
      <c r="E30" s="315" t="s">
        <v>901</v>
      </c>
      <c r="F30" s="313"/>
      <c r="G30" s="313"/>
      <c r="H30" s="313"/>
      <c r="I30" s="313"/>
      <c r="J30" s="313"/>
      <c r="K30" s="313"/>
      <c r="L30" s="313"/>
      <c r="M30" s="313"/>
      <c r="N30" s="313"/>
      <c r="O30" s="314"/>
      <c r="P30" s="314"/>
      <c r="Q30" s="314"/>
      <c r="R30" s="314"/>
    </row>
    <row r="31" spans="1:18" ht="18.75" x14ac:dyDescent="0.3">
      <c r="B31" s="313"/>
      <c r="C31" s="313"/>
      <c r="D31" s="313"/>
      <c r="E31" s="313"/>
      <c r="F31" s="313"/>
      <c r="G31" s="313"/>
      <c r="H31" s="313"/>
      <c r="I31" s="313"/>
      <c r="J31" s="313"/>
      <c r="K31" s="313"/>
      <c r="L31" s="313"/>
      <c r="M31" s="313"/>
      <c r="N31" s="313"/>
      <c r="O31" s="314"/>
      <c r="P31" s="314"/>
      <c r="Q31" s="314"/>
      <c r="R31" s="314"/>
    </row>
    <row r="32" spans="1:18" x14ac:dyDescent="0.25">
      <c r="B32" s="314"/>
      <c r="C32" s="314"/>
      <c r="D32" s="314"/>
      <c r="E32" s="314"/>
      <c r="F32" s="314"/>
      <c r="G32" s="314"/>
      <c r="H32" s="314"/>
      <c r="I32" s="314"/>
      <c r="J32" s="314"/>
      <c r="K32" s="314"/>
      <c r="L32" s="314"/>
      <c r="M32" s="314"/>
      <c r="N32" s="314"/>
      <c r="O32" s="314"/>
      <c r="P32" s="314"/>
      <c r="Q32" s="314"/>
      <c r="R32" s="314"/>
    </row>
  </sheetData>
  <mergeCells count="13">
    <mergeCell ref="O2:O3"/>
    <mergeCell ref="P2:P3"/>
    <mergeCell ref="Q2:Q3"/>
    <mergeCell ref="R2:R3"/>
    <mergeCell ref="A4:A26"/>
    <mergeCell ref="B4:B26"/>
    <mergeCell ref="H4:H26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8"/>
  <sheetViews>
    <sheetView view="pageBreakPreview" topLeftCell="A6" zoomScale="60" zoomScaleNormal="70" workbookViewId="0">
      <selection activeCell="B34" sqref="B34:R38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32.42578125" customWidth="1"/>
    <col min="6" max="6" width="10.140625" customWidth="1"/>
    <col min="8" max="8" width="18.5703125" customWidth="1"/>
    <col min="9" max="9" width="6.85546875" customWidth="1"/>
    <col min="10" max="10" width="22.285156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63"/>
      <c r="B3" s="263"/>
      <c r="C3" s="16" t="s">
        <v>26</v>
      </c>
      <c r="D3" s="126" t="s">
        <v>3</v>
      </c>
      <c r="E3" s="18" t="s">
        <v>876</v>
      </c>
      <c r="F3" s="18" t="s">
        <v>1</v>
      </c>
      <c r="G3" s="18" t="s">
        <v>877</v>
      </c>
      <c r="H3" s="290"/>
      <c r="I3" s="96" t="s">
        <v>20</v>
      </c>
      <c r="J3" s="96" t="s">
        <v>3</v>
      </c>
      <c r="K3" s="197" t="s">
        <v>876</v>
      </c>
      <c r="L3" s="197" t="s">
        <v>1</v>
      </c>
      <c r="M3" s="197" t="s">
        <v>877</v>
      </c>
      <c r="N3" s="297"/>
      <c r="O3" s="297"/>
      <c r="P3" s="297"/>
      <c r="Q3" s="297"/>
      <c r="R3" s="298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761</v>
      </c>
      <c r="C4" s="4">
        <v>1</v>
      </c>
      <c r="D4" s="106" t="s">
        <v>732</v>
      </c>
      <c r="E4" s="6"/>
      <c r="F4" s="6"/>
      <c r="G4" s="122">
        <v>76.03</v>
      </c>
      <c r="H4" s="312" t="s">
        <v>760</v>
      </c>
      <c r="I4" s="4">
        <v>1</v>
      </c>
      <c r="J4" s="106" t="s">
        <v>732</v>
      </c>
      <c r="K4" s="6"/>
      <c r="L4" s="6"/>
      <c r="M4" s="122">
        <v>76.03</v>
      </c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customHeight="1" x14ac:dyDescent="0.25">
      <c r="A5" s="258"/>
      <c r="B5" s="302"/>
      <c r="C5" s="4">
        <f>C4+1</f>
        <v>2</v>
      </c>
      <c r="D5" s="106" t="s">
        <v>733</v>
      </c>
      <c r="E5" s="6"/>
      <c r="F5" s="6"/>
      <c r="G5" s="122">
        <v>36.65</v>
      </c>
      <c r="H5" s="312"/>
      <c r="I5" s="4">
        <f>I4+1</f>
        <v>2</v>
      </c>
      <c r="J5" s="106" t="s">
        <v>733</v>
      </c>
      <c r="K5" s="6"/>
      <c r="L5" s="6"/>
      <c r="M5" s="122">
        <v>36.65</v>
      </c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4">
        <f t="shared" ref="C6:C31" si="0">C5+1</f>
        <v>3</v>
      </c>
      <c r="D6" s="106" t="s">
        <v>734</v>
      </c>
      <c r="E6" s="6"/>
      <c r="F6" s="6"/>
      <c r="G6" s="122">
        <v>26.02</v>
      </c>
      <c r="H6" s="312"/>
      <c r="I6" s="4">
        <f t="shared" ref="I6:I31" si="1">I5+1</f>
        <v>3</v>
      </c>
      <c r="J6" s="106" t="s">
        <v>734</v>
      </c>
      <c r="K6" s="6"/>
      <c r="L6" s="6"/>
      <c r="M6" s="122">
        <v>26.02</v>
      </c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4">
        <f t="shared" si="0"/>
        <v>4</v>
      </c>
      <c r="D7" s="106" t="s">
        <v>735</v>
      </c>
      <c r="E7" s="6"/>
      <c r="F7" s="122">
        <v>14.64</v>
      </c>
      <c r="G7" s="6"/>
      <c r="H7" s="312"/>
      <c r="I7" s="4">
        <f t="shared" si="1"/>
        <v>4</v>
      </c>
      <c r="J7" s="106" t="s">
        <v>735</v>
      </c>
      <c r="K7" s="6"/>
      <c r="L7" s="122">
        <v>14.64</v>
      </c>
      <c r="M7" s="6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4">
        <f t="shared" si="0"/>
        <v>5</v>
      </c>
      <c r="D8" s="106" t="s">
        <v>736</v>
      </c>
      <c r="E8" s="122">
        <v>7.53</v>
      </c>
      <c r="F8" s="6"/>
      <c r="G8" s="6"/>
      <c r="H8" s="312"/>
      <c r="I8" s="4">
        <f t="shared" si="1"/>
        <v>5</v>
      </c>
      <c r="J8" s="106" t="s">
        <v>736</v>
      </c>
      <c r="K8" s="122">
        <v>7.53</v>
      </c>
      <c r="L8" s="6"/>
      <c r="M8" s="6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customHeight="1" x14ac:dyDescent="0.25">
      <c r="A9" s="258"/>
      <c r="B9" s="302"/>
      <c r="C9" s="4">
        <f t="shared" si="0"/>
        <v>6</v>
      </c>
      <c r="D9" s="106" t="s">
        <v>737</v>
      </c>
      <c r="E9" s="6"/>
      <c r="F9" s="122">
        <v>11.89</v>
      </c>
      <c r="G9" s="6"/>
      <c r="H9" s="312"/>
      <c r="I9" s="4">
        <f t="shared" si="1"/>
        <v>6</v>
      </c>
      <c r="J9" s="106" t="s">
        <v>737</v>
      </c>
      <c r="K9" s="6"/>
      <c r="L9" s="122">
        <v>11.89</v>
      </c>
      <c r="M9" s="6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4">
        <f t="shared" si="0"/>
        <v>7</v>
      </c>
      <c r="D10" s="106" t="s">
        <v>738</v>
      </c>
      <c r="E10" s="6"/>
      <c r="F10" s="6"/>
      <c r="G10" s="122">
        <v>20.53</v>
      </c>
      <c r="H10" s="312"/>
      <c r="I10" s="4">
        <f t="shared" si="1"/>
        <v>7</v>
      </c>
      <c r="J10" s="106" t="s">
        <v>738</v>
      </c>
      <c r="K10" s="6"/>
      <c r="L10" s="6"/>
      <c r="M10" s="122">
        <v>20.53</v>
      </c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4">
        <f t="shared" si="0"/>
        <v>8</v>
      </c>
      <c r="D11" s="106" t="s">
        <v>739</v>
      </c>
      <c r="E11" s="6"/>
      <c r="F11" s="122">
        <v>13.24</v>
      </c>
      <c r="G11" s="6"/>
      <c r="H11" s="312"/>
      <c r="I11" s="4">
        <f t="shared" si="1"/>
        <v>8</v>
      </c>
      <c r="J11" s="106" t="s">
        <v>739</v>
      </c>
      <c r="K11" s="6"/>
      <c r="L11" s="122">
        <v>13.24</v>
      </c>
      <c r="M11" s="6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4">
        <f t="shared" si="0"/>
        <v>9</v>
      </c>
      <c r="D12" s="106" t="s">
        <v>740</v>
      </c>
      <c r="E12" s="6"/>
      <c r="F12" s="122">
        <v>12.84</v>
      </c>
      <c r="G12" s="6"/>
      <c r="H12" s="312"/>
      <c r="I12" s="4">
        <f t="shared" si="1"/>
        <v>9</v>
      </c>
      <c r="J12" s="106" t="s">
        <v>740</v>
      </c>
      <c r="K12" s="6"/>
      <c r="L12" s="122">
        <v>12.84</v>
      </c>
      <c r="M12" s="6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customHeight="1" x14ac:dyDescent="0.25">
      <c r="A13" s="258"/>
      <c r="B13" s="302"/>
      <c r="C13" s="4">
        <f t="shared" si="0"/>
        <v>10</v>
      </c>
      <c r="D13" s="106" t="s">
        <v>741</v>
      </c>
      <c r="E13" s="122">
        <v>0.51</v>
      </c>
      <c r="F13" s="6"/>
      <c r="G13" s="6"/>
      <c r="H13" s="312"/>
      <c r="I13" s="4">
        <f t="shared" si="1"/>
        <v>10</v>
      </c>
      <c r="J13" s="106" t="s">
        <v>741</v>
      </c>
      <c r="K13" s="122">
        <v>0.51</v>
      </c>
      <c r="L13" s="6"/>
      <c r="M13" s="6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customHeight="1" x14ac:dyDescent="0.25">
      <c r="A14" s="258"/>
      <c r="B14" s="302"/>
      <c r="C14" s="4">
        <f t="shared" si="0"/>
        <v>11</v>
      </c>
      <c r="D14" s="106" t="s">
        <v>742</v>
      </c>
      <c r="E14" s="122">
        <v>9.81</v>
      </c>
      <c r="F14" s="6"/>
      <c r="G14" s="6"/>
      <c r="H14" s="312"/>
      <c r="I14" s="4">
        <f t="shared" si="1"/>
        <v>11</v>
      </c>
      <c r="J14" s="106" t="s">
        <v>742</v>
      </c>
      <c r="K14" s="122">
        <v>9.81</v>
      </c>
      <c r="L14" s="6"/>
      <c r="M14" s="6"/>
      <c r="N14" s="1"/>
      <c r="O14" s="1"/>
      <c r="P14" s="1"/>
      <c r="Q14" s="1"/>
      <c r="R14" s="1"/>
    </row>
    <row r="15" spans="1:27" ht="15.75" customHeight="1" x14ac:dyDescent="0.25">
      <c r="A15" s="258"/>
      <c r="B15" s="302"/>
      <c r="C15" s="4">
        <f t="shared" si="0"/>
        <v>12</v>
      </c>
      <c r="D15" s="106" t="s">
        <v>743</v>
      </c>
      <c r="E15" s="122">
        <v>9.41</v>
      </c>
      <c r="F15" s="6"/>
      <c r="G15" s="6"/>
      <c r="H15" s="312"/>
      <c r="I15" s="4">
        <f t="shared" si="1"/>
        <v>12</v>
      </c>
      <c r="J15" s="106" t="s">
        <v>743</v>
      </c>
      <c r="K15" s="122">
        <v>9.41</v>
      </c>
      <c r="L15" s="6"/>
      <c r="M15" s="6"/>
      <c r="N15" s="1"/>
      <c r="O15" s="1"/>
      <c r="P15" s="1"/>
      <c r="Q15" s="1"/>
      <c r="R15" s="1"/>
    </row>
    <row r="16" spans="1:27" ht="15.75" customHeight="1" x14ac:dyDescent="0.25">
      <c r="A16" s="258"/>
      <c r="B16" s="302"/>
      <c r="C16" s="4">
        <f t="shared" si="0"/>
        <v>13</v>
      </c>
      <c r="D16" s="106" t="s">
        <v>744</v>
      </c>
      <c r="E16" s="122">
        <v>1.21</v>
      </c>
      <c r="F16" s="6"/>
      <c r="G16" s="6"/>
      <c r="H16" s="312"/>
      <c r="I16" s="4">
        <f t="shared" si="1"/>
        <v>13</v>
      </c>
      <c r="J16" s="106" t="s">
        <v>744</v>
      </c>
      <c r="K16" s="122">
        <v>1.21</v>
      </c>
      <c r="L16" s="6"/>
      <c r="M16" s="6"/>
      <c r="N16" s="1"/>
      <c r="O16" s="1"/>
      <c r="P16" s="1"/>
      <c r="Q16" s="1"/>
      <c r="R16" s="1"/>
    </row>
    <row r="17" spans="1:18" ht="15.75" customHeight="1" x14ac:dyDescent="0.25">
      <c r="A17" s="258"/>
      <c r="B17" s="302"/>
      <c r="C17" s="4">
        <f t="shared" si="0"/>
        <v>14</v>
      </c>
      <c r="D17" s="106" t="s">
        <v>745</v>
      </c>
      <c r="E17" s="122">
        <v>0.5</v>
      </c>
      <c r="F17" s="6"/>
      <c r="G17" s="6"/>
      <c r="H17" s="312"/>
      <c r="I17" s="4">
        <f t="shared" si="1"/>
        <v>14</v>
      </c>
      <c r="J17" s="106" t="s">
        <v>745</v>
      </c>
      <c r="K17" s="122">
        <v>0.5</v>
      </c>
      <c r="L17" s="6"/>
      <c r="M17" s="6"/>
      <c r="N17" s="1"/>
      <c r="O17" s="1"/>
      <c r="P17" s="1"/>
      <c r="Q17" s="1"/>
      <c r="R17" s="1"/>
    </row>
    <row r="18" spans="1:18" ht="15.75" customHeight="1" x14ac:dyDescent="0.25">
      <c r="A18" s="258"/>
      <c r="B18" s="302"/>
      <c r="C18" s="4">
        <f t="shared" si="0"/>
        <v>15</v>
      </c>
      <c r="D18" s="106" t="s">
        <v>746</v>
      </c>
      <c r="E18" s="122">
        <v>5.47</v>
      </c>
      <c r="F18" s="6"/>
      <c r="G18" s="6"/>
      <c r="H18" s="312"/>
      <c r="I18" s="4">
        <f t="shared" si="1"/>
        <v>15</v>
      </c>
      <c r="J18" s="106" t="s">
        <v>746</v>
      </c>
      <c r="K18" s="122">
        <v>5.47</v>
      </c>
      <c r="L18" s="6"/>
      <c r="M18" s="6"/>
      <c r="N18" s="1"/>
      <c r="O18" s="1"/>
      <c r="P18" s="1"/>
      <c r="Q18" s="1"/>
      <c r="R18" s="1"/>
    </row>
    <row r="19" spans="1:18" ht="15.75" customHeight="1" x14ac:dyDescent="0.25">
      <c r="A19" s="258"/>
      <c r="B19" s="302"/>
      <c r="C19" s="4">
        <f t="shared" si="0"/>
        <v>16</v>
      </c>
      <c r="D19" s="106" t="s">
        <v>747</v>
      </c>
      <c r="E19" s="6"/>
      <c r="F19" s="6"/>
      <c r="G19" s="122">
        <v>15.59</v>
      </c>
      <c r="H19" s="312"/>
      <c r="I19" s="4">
        <f t="shared" si="1"/>
        <v>16</v>
      </c>
      <c r="J19" s="106" t="s">
        <v>747</v>
      </c>
      <c r="K19" s="6"/>
      <c r="L19" s="6"/>
      <c r="M19" s="122">
        <v>15.59</v>
      </c>
      <c r="N19" s="1"/>
      <c r="O19" s="1"/>
      <c r="P19" s="1"/>
      <c r="Q19" s="1"/>
      <c r="R19" s="1"/>
    </row>
    <row r="20" spans="1:18" ht="15.75" x14ac:dyDescent="0.25">
      <c r="A20" s="258"/>
      <c r="B20" s="302"/>
      <c r="C20" s="4">
        <f t="shared" si="0"/>
        <v>17</v>
      </c>
      <c r="D20" s="106" t="s">
        <v>748</v>
      </c>
      <c r="E20" s="122">
        <v>0.54</v>
      </c>
      <c r="F20" s="6"/>
      <c r="G20" s="6"/>
      <c r="H20" s="312"/>
      <c r="I20" s="4">
        <f t="shared" si="1"/>
        <v>17</v>
      </c>
      <c r="J20" s="106" t="s">
        <v>748</v>
      </c>
      <c r="K20" s="122">
        <v>0.54</v>
      </c>
      <c r="L20" s="6"/>
      <c r="M20" s="6"/>
      <c r="N20" s="1"/>
      <c r="O20" s="1"/>
      <c r="P20" s="1"/>
      <c r="Q20" s="1"/>
      <c r="R20" s="1"/>
    </row>
    <row r="21" spans="1:18" ht="15.75" x14ac:dyDescent="0.25">
      <c r="A21" s="258"/>
      <c r="B21" s="302"/>
      <c r="C21" s="4">
        <f t="shared" si="0"/>
        <v>18</v>
      </c>
      <c r="D21" s="106" t="s">
        <v>749</v>
      </c>
      <c r="E21" s="122">
        <v>8.91</v>
      </c>
      <c r="F21" s="6"/>
      <c r="G21" s="6"/>
      <c r="H21" s="312"/>
      <c r="I21" s="4">
        <f t="shared" si="1"/>
        <v>18</v>
      </c>
      <c r="J21" s="106" t="s">
        <v>749</v>
      </c>
      <c r="K21" s="122">
        <v>8.91</v>
      </c>
      <c r="L21" s="6"/>
      <c r="M21" s="6"/>
      <c r="N21" s="1"/>
      <c r="O21" s="1"/>
      <c r="P21" s="1"/>
      <c r="Q21" s="1"/>
      <c r="R21" s="1"/>
    </row>
    <row r="22" spans="1:18" ht="15.75" x14ac:dyDescent="0.25">
      <c r="A22" s="258"/>
      <c r="B22" s="302"/>
      <c r="C22" s="4">
        <f t="shared" si="0"/>
        <v>19</v>
      </c>
      <c r="D22" s="106" t="s">
        <v>750</v>
      </c>
      <c r="E22" s="6"/>
      <c r="F22" s="6"/>
      <c r="G22" s="122">
        <v>17.62</v>
      </c>
      <c r="H22" s="312"/>
      <c r="I22" s="4">
        <f t="shared" si="1"/>
        <v>19</v>
      </c>
      <c r="J22" s="106" t="s">
        <v>750</v>
      </c>
      <c r="K22" s="6"/>
      <c r="L22" s="6"/>
      <c r="M22" s="122">
        <v>17.62</v>
      </c>
      <c r="N22" s="1"/>
      <c r="O22" s="1"/>
      <c r="P22" s="1"/>
      <c r="Q22" s="1"/>
      <c r="R22" s="1"/>
    </row>
    <row r="23" spans="1:18" ht="15.75" x14ac:dyDescent="0.25">
      <c r="A23" s="258"/>
      <c r="B23" s="302"/>
      <c r="C23" s="4">
        <f t="shared" si="0"/>
        <v>20</v>
      </c>
      <c r="D23" s="106" t="s">
        <v>751</v>
      </c>
      <c r="E23" s="122">
        <v>0.68</v>
      </c>
      <c r="F23" s="6"/>
      <c r="G23" s="6"/>
      <c r="H23" s="312"/>
      <c r="I23" s="4">
        <f t="shared" si="1"/>
        <v>20</v>
      </c>
      <c r="J23" s="106" t="s">
        <v>751</v>
      </c>
      <c r="K23" s="122">
        <v>0.68</v>
      </c>
      <c r="L23" s="6"/>
      <c r="M23" s="6"/>
      <c r="N23" s="1"/>
      <c r="O23" s="1"/>
      <c r="P23" s="1"/>
      <c r="Q23" s="1"/>
      <c r="R23" s="1"/>
    </row>
    <row r="24" spans="1:18" ht="15.75" x14ac:dyDescent="0.25">
      <c r="A24" s="258"/>
      <c r="B24" s="302"/>
      <c r="C24" s="4">
        <f t="shared" si="0"/>
        <v>21</v>
      </c>
      <c r="D24" s="106" t="s">
        <v>752</v>
      </c>
      <c r="E24" s="122">
        <v>1.72</v>
      </c>
      <c r="F24" s="6"/>
      <c r="G24" s="6"/>
      <c r="H24" s="312"/>
      <c r="I24" s="4">
        <f t="shared" si="1"/>
        <v>21</v>
      </c>
      <c r="J24" s="106" t="s">
        <v>752</v>
      </c>
      <c r="K24" s="122">
        <v>1.72</v>
      </c>
      <c r="L24" s="6"/>
      <c r="M24" s="6"/>
      <c r="N24" s="1"/>
      <c r="O24" s="1"/>
      <c r="P24" s="1"/>
      <c r="Q24" s="1"/>
      <c r="R24" s="1"/>
    </row>
    <row r="25" spans="1:18" ht="15.75" customHeight="1" x14ac:dyDescent="0.25">
      <c r="A25" s="258"/>
      <c r="B25" s="302"/>
      <c r="C25" s="4">
        <f t="shared" si="0"/>
        <v>22</v>
      </c>
      <c r="D25" s="106" t="s">
        <v>753</v>
      </c>
      <c r="E25" s="6"/>
      <c r="F25" s="6"/>
      <c r="G25" s="122">
        <v>17.350000000000001</v>
      </c>
      <c r="H25" s="312"/>
      <c r="I25" s="4">
        <f t="shared" si="1"/>
        <v>22</v>
      </c>
      <c r="J25" s="106" t="s">
        <v>753</v>
      </c>
      <c r="K25" s="6"/>
      <c r="L25" s="6"/>
      <c r="M25" s="122">
        <v>17.350000000000001</v>
      </c>
      <c r="N25" s="1"/>
      <c r="O25" s="1"/>
      <c r="P25" s="1"/>
      <c r="Q25" s="1"/>
      <c r="R25" s="1"/>
    </row>
    <row r="26" spans="1:18" ht="15.75" x14ac:dyDescent="0.25">
      <c r="A26" s="258"/>
      <c r="B26" s="302"/>
      <c r="C26" s="4">
        <f t="shared" si="0"/>
        <v>23</v>
      </c>
      <c r="D26" s="106" t="s">
        <v>754</v>
      </c>
      <c r="E26" s="6"/>
      <c r="F26" s="6"/>
      <c r="G26" s="122">
        <v>35.729999999999997</v>
      </c>
      <c r="H26" s="312"/>
      <c r="I26" s="4">
        <f t="shared" si="1"/>
        <v>23</v>
      </c>
      <c r="J26" s="106" t="s">
        <v>754</v>
      </c>
      <c r="K26" s="6"/>
      <c r="L26" s="6"/>
      <c r="M26" s="122">
        <v>35.729999999999997</v>
      </c>
      <c r="N26" s="1"/>
      <c r="O26" s="1"/>
      <c r="P26" s="1"/>
      <c r="Q26" s="1"/>
      <c r="R26" s="1"/>
    </row>
    <row r="27" spans="1:18" ht="15.75" x14ac:dyDescent="0.25">
      <c r="A27" s="258"/>
      <c r="B27" s="302"/>
      <c r="C27" s="4">
        <f t="shared" si="0"/>
        <v>24</v>
      </c>
      <c r="D27" s="106" t="s">
        <v>755</v>
      </c>
      <c r="E27" s="122">
        <v>6.11</v>
      </c>
      <c r="F27" s="6"/>
      <c r="G27" s="6"/>
      <c r="H27" s="312"/>
      <c r="I27" s="4">
        <f t="shared" si="1"/>
        <v>24</v>
      </c>
      <c r="J27" s="106" t="s">
        <v>755</v>
      </c>
      <c r="K27" s="122">
        <v>6.11</v>
      </c>
      <c r="L27" s="6"/>
      <c r="M27" s="1"/>
      <c r="N27" s="1"/>
      <c r="O27" s="1"/>
      <c r="P27" s="1"/>
      <c r="Q27" s="1"/>
      <c r="R27" s="1"/>
    </row>
    <row r="28" spans="1:18" ht="15.75" x14ac:dyDescent="0.25">
      <c r="A28" s="258"/>
      <c r="B28" s="302"/>
      <c r="C28" s="4">
        <f t="shared" si="0"/>
        <v>25</v>
      </c>
      <c r="D28" s="106" t="s">
        <v>756</v>
      </c>
      <c r="E28" s="122">
        <v>5.28</v>
      </c>
      <c r="F28" s="6"/>
      <c r="G28" s="6"/>
      <c r="H28" s="312"/>
      <c r="I28" s="4">
        <f t="shared" si="1"/>
        <v>25</v>
      </c>
      <c r="J28" s="106" t="s">
        <v>756</v>
      </c>
      <c r="K28" s="122">
        <v>5.28</v>
      </c>
      <c r="L28" s="6"/>
      <c r="M28" s="1"/>
      <c r="N28" s="1"/>
      <c r="O28" s="1"/>
      <c r="P28" s="1"/>
      <c r="Q28" s="1"/>
      <c r="R28" s="1"/>
    </row>
    <row r="29" spans="1:18" ht="15.75" x14ac:dyDescent="0.25">
      <c r="A29" s="258"/>
      <c r="B29" s="302"/>
      <c r="C29" s="4">
        <f t="shared" si="0"/>
        <v>26</v>
      </c>
      <c r="D29" s="106" t="s">
        <v>757</v>
      </c>
      <c r="E29" s="122">
        <v>2.31</v>
      </c>
      <c r="F29" s="6"/>
      <c r="G29" s="6"/>
      <c r="H29" s="312"/>
      <c r="I29" s="4">
        <f t="shared" si="1"/>
        <v>26</v>
      </c>
      <c r="J29" s="106" t="s">
        <v>757</v>
      </c>
      <c r="K29" s="122">
        <v>2.31</v>
      </c>
      <c r="L29" s="6"/>
      <c r="M29" s="1"/>
      <c r="N29" s="1"/>
      <c r="O29" s="1"/>
      <c r="P29" s="1"/>
      <c r="Q29" s="1"/>
      <c r="R29" s="1"/>
    </row>
    <row r="30" spans="1:18" ht="15.75" x14ac:dyDescent="0.25">
      <c r="A30" s="258"/>
      <c r="B30" s="302"/>
      <c r="C30" s="4">
        <f t="shared" si="0"/>
        <v>27</v>
      </c>
      <c r="D30" s="106" t="s">
        <v>758</v>
      </c>
      <c r="E30" s="5">
        <v>1.2</v>
      </c>
      <c r="F30" s="6"/>
      <c r="G30" s="6"/>
      <c r="H30" s="312"/>
      <c r="I30" s="4">
        <f t="shared" si="1"/>
        <v>27</v>
      </c>
      <c r="J30" s="106" t="s">
        <v>758</v>
      </c>
      <c r="K30" s="5">
        <v>1.2</v>
      </c>
      <c r="L30" s="6"/>
      <c r="M30" s="1"/>
      <c r="N30" s="1"/>
      <c r="O30" s="1"/>
      <c r="P30" s="1"/>
      <c r="Q30" s="1"/>
      <c r="R30" s="1"/>
    </row>
    <row r="31" spans="1:18" ht="15.75" x14ac:dyDescent="0.25">
      <c r="A31" s="258"/>
      <c r="B31" s="302"/>
      <c r="C31" s="4">
        <f t="shared" si="0"/>
        <v>28</v>
      </c>
      <c r="D31" s="106" t="s">
        <v>759</v>
      </c>
      <c r="E31" s="122">
        <v>0.23</v>
      </c>
      <c r="F31" s="6"/>
      <c r="G31" s="6"/>
      <c r="H31" s="312"/>
      <c r="I31" s="4">
        <f t="shared" si="1"/>
        <v>28</v>
      </c>
      <c r="J31" s="106" t="s">
        <v>759</v>
      </c>
      <c r="K31" s="122">
        <v>0.23</v>
      </c>
      <c r="L31" s="6"/>
      <c r="M31" s="1"/>
      <c r="N31" s="1"/>
      <c r="O31" s="1"/>
      <c r="P31" s="1"/>
      <c r="Q31" s="1"/>
      <c r="R31" s="1"/>
    </row>
    <row r="32" spans="1:18" x14ac:dyDescent="0.25">
      <c r="A32" s="209"/>
      <c r="F32" s="7"/>
      <c r="G32" s="7"/>
      <c r="H32" s="7"/>
      <c r="I32" s="7"/>
      <c r="J32" s="7"/>
      <c r="K32" s="7"/>
      <c r="L32" s="7"/>
    </row>
    <row r="34" spans="2:18" ht="18.75" x14ac:dyDescent="0.3">
      <c r="B34" s="313" t="s">
        <v>897</v>
      </c>
      <c r="C34" s="313" t="s">
        <v>35</v>
      </c>
      <c r="D34" s="313" t="s">
        <v>898</v>
      </c>
      <c r="E34" s="313"/>
      <c r="F34" s="313"/>
      <c r="G34" s="313"/>
      <c r="H34" s="313"/>
      <c r="I34" s="313"/>
      <c r="J34" s="313"/>
      <c r="K34" s="313"/>
      <c r="L34" s="313"/>
      <c r="M34" s="313"/>
      <c r="N34" s="313"/>
      <c r="O34" s="314"/>
      <c r="P34" s="314"/>
      <c r="Q34" s="314"/>
      <c r="R34" s="314"/>
    </row>
    <row r="35" spans="2:18" ht="18.75" x14ac:dyDescent="0.3">
      <c r="B35" s="313" t="s">
        <v>899</v>
      </c>
      <c r="C35" s="313" t="s">
        <v>35</v>
      </c>
      <c r="D35" s="313" t="s">
        <v>902</v>
      </c>
      <c r="E35" s="315" t="s">
        <v>903</v>
      </c>
      <c r="F35" s="313"/>
      <c r="G35" s="313"/>
      <c r="H35" s="313"/>
      <c r="I35" s="313"/>
      <c r="J35" s="313"/>
      <c r="K35" s="313"/>
      <c r="L35" s="313"/>
      <c r="M35" s="313"/>
      <c r="N35" s="313"/>
      <c r="O35" s="314"/>
      <c r="P35" s="314"/>
      <c r="Q35" s="314"/>
      <c r="R35" s="314"/>
    </row>
    <row r="36" spans="2:18" ht="18.75" x14ac:dyDescent="0.3">
      <c r="B36" s="313"/>
      <c r="C36" s="313"/>
      <c r="D36" s="313" t="s">
        <v>900</v>
      </c>
      <c r="E36" s="315" t="s">
        <v>901</v>
      </c>
      <c r="F36" s="313"/>
      <c r="G36" s="313"/>
      <c r="H36" s="313"/>
      <c r="I36" s="313"/>
      <c r="J36" s="313"/>
      <c r="K36" s="313"/>
      <c r="L36" s="313"/>
      <c r="M36" s="313"/>
      <c r="N36" s="313"/>
      <c r="O36" s="314"/>
      <c r="P36" s="314"/>
      <c r="Q36" s="314"/>
      <c r="R36" s="314"/>
    </row>
    <row r="37" spans="2:18" ht="18.75" x14ac:dyDescent="0.3">
      <c r="B37" s="313"/>
      <c r="C37" s="313"/>
      <c r="D37" s="313"/>
      <c r="E37" s="313"/>
      <c r="F37" s="313"/>
      <c r="G37" s="313"/>
      <c r="H37" s="313"/>
      <c r="I37" s="313"/>
      <c r="J37" s="313"/>
      <c r="K37" s="313"/>
      <c r="L37" s="313"/>
      <c r="M37" s="313"/>
      <c r="N37" s="313"/>
      <c r="O37" s="314"/>
      <c r="P37" s="314"/>
      <c r="Q37" s="314"/>
      <c r="R37" s="314"/>
    </row>
    <row r="38" spans="2:18" x14ac:dyDescent="0.25">
      <c r="B38" s="314"/>
      <c r="C38" s="314"/>
      <c r="D38" s="314"/>
      <c r="E38" s="314"/>
      <c r="F38" s="314"/>
      <c r="G38" s="314"/>
      <c r="H38" s="314"/>
      <c r="I38" s="314"/>
      <c r="J38" s="314"/>
      <c r="K38" s="314"/>
      <c r="L38" s="314"/>
      <c r="M38" s="314"/>
      <c r="N38" s="314"/>
      <c r="O38" s="314"/>
      <c r="P38" s="314"/>
      <c r="Q38" s="314"/>
      <c r="R38" s="314"/>
    </row>
  </sheetData>
  <mergeCells count="13">
    <mergeCell ref="A4:A31"/>
    <mergeCell ref="B4:B31"/>
    <mergeCell ref="H4:H31"/>
    <mergeCell ref="O2:O3"/>
    <mergeCell ref="P2:P3"/>
    <mergeCell ref="Q2:Q3"/>
    <mergeCell ref="R2:R3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50" orientation="landscape" horizontalDpi="4294967293" verticalDpi="4294967293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3"/>
  <sheetViews>
    <sheetView view="pageBreakPreview" zoomScale="60" zoomScaleNormal="70" workbookViewId="0">
      <selection activeCell="B29" sqref="B29:R33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32.42578125" customWidth="1"/>
    <col min="6" max="6" width="10.28515625" customWidth="1"/>
    <col min="8" max="8" width="18.5703125" customWidth="1"/>
    <col min="9" max="9" width="6.85546875" customWidth="1"/>
    <col min="10" max="10" width="25.425781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63"/>
      <c r="B3" s="263"/>
      <c r="C3" s="93" t="s">
        <v>26</v>
      </c>
      <c r="D3" s="127" t="s">
        <v>3</v>
      </c>
      <c r="E3" s="95" t="s">
        <v>876</v>
      </c>
      <c r="F3" s="95" t="s">
        <v>1</v>
      </c>
      <c r="G3" s="95" t="s">
        <v>877</v>
      </c>
      <c r="H3" s="301"/>
      <c r="I3" s="96" t="s">
        <v>20</v>
      </c>
      <c r="J3" s="96" t="s">
        <v>3</v>
      </c>
      <c r="K3" s="197" t="s">
        <v>876</v>
      </c>
      <c r="L3" s="197" t="s">
        <v>1</v>
      </c>
      <c r="M3" s="197" t="s">
        <v>877</v>
      </c>
      <c r="N3" s="297"/>
      <c r="O3" s="297"/>
      <c r="P3" s="297"/>
      <c r="Q3" s="297"/>
      <c r="R3" s="298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762</v>
      </c>
      <c r="C4" s="173">
        <v>1</v>
      </c>
      <c r="D4" s="210" t="s">
        <v>764</v>
      </c>
      <c r="E4" s="210">
        <v>1.36</v>
      </c>
      <c r="F4" s="178"/>
      <c r="G4" s="122"/>
      <c r="H4" s="312" t="s">
        <v>763</v>
      </c>
      <c r="I4" s="4">
        <v>1</v>
      </c>
      <c r="J4" s="58" t="s">
        <v>773</v>
      </c>
      <c r="K4" s="5"/>
      <c r="L4" s="5">
        <f>4.94+6.36</f>
        <v>11.3</v>
      </c>
      <c r="M4" s="106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customHeight="1" x14ac:dyDescent="0.25">
      <c r="A5" s="258"/>
      <c r="B5" s="302"/>
      <c r="C5" s="173">
        <f>C4+1</f>
        <v>2</v>
      </c>
      <c r="D5" s="210" t="s">
        <v>765</v>
      </c>
      <c r="E5" s="210">
        <v>2.78</v>
      </c>
      <c r="F5" s="178"/>
      <c r="G5" s="122"/>
      <c r="H5" s="312"/>
      <c r="I5" s="4">
        <f>I4+1</f>
        <v>2</v>
      </c>
      <c r="J5" s="58" t="s">
        <v>774</v>
      </c>
      <c r="K5" s="5">
        <v>8.15</v>
      </c>
      <c r="L5" s="106"/>
      <c r="M5" s="106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173">
        <f>C5+1</f>
        <v>3</v>
      </c>
      <c r="D6" s="210" t="s">
        <v>766</v>
      </c>
      <c r="E6" s="210">
        <v>0.73</v>
      </c>
      <c r="F6" s="178"/>
      <c r="G6" s="122"/>
      <c r="H6" s="312"/>
      <c r="I6" s="4">
        <f t="shared" ref="I6:I23" si="0">I5+1</f>
        <v>3</v>
      </c>
      <c r="J6" s="58" t="s">
        <v>290</v>
      </c>
      <c r="K6" s="5"/>
      <c r="L6" s="106"/>
      <c r="M6" s="106">
        <f>3.13+2.59+1.53+3.05+4.21+4.68+2</f>
        <v>21.19</v>
      </c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173">
        <f t="shared" ref="C7:C12" si="1">C6+1</f>
        <v>4</v>
      </c>
      <c r="D7" s="210" t="s">
        <v>767</v>
      </c>
      <c r="E7" s="210">
        <v>2.69</v>
      </c>
      <c r="F7" s="122"/>
      <c r="G7" s="178"/>
      <c r="H7" s="312"/>
      <c r="I7" s="4">
        <f t="shared" si="0"/>
        <v>4</v>
      </c>
      <c r="J7" s="58" t="s">
        <v>775</v>
      </c>
      <c r="K7" s="5"/>
      <c r="L7" s="106"/>
      <c r="M7" s="106">
        <f>12.94+6.36</f>
        <v>19.3</v>
      </c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173">
        <f t="shared" si="1"/>
        <v>5</v>
      </c>
      <c r="D8" s="210" t="s">
        <v>768</v>
      </c>
      <c r="E8" s="210">
        <v>2.91</v>
      </c>
      <c r="F8" s="178"/>
      <c r="G8" s="178"/>
      <c r="H8" s="312"/>
      <c r="I8" s="4">
        <f t="shared" si="0"/>
        <v>5</v>
      </c>
      <c r="J8" s="58" t="s">
        <v>776</v>
      </c>
      <c r="K8" s="145"/>
      <c r="L8" s="5"/>
      <c r="M8" s="5">
        <f>7.95+2.96+4.62</f>
        <v>15.530000000000001</v>
      </c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customHeight="1" x14ac:dyDescent="0.25">
      <c r="A9" s="258"/>
      <c r="B9" s="302"/>
      <c r="C9" s="173">
        <f t="shared" si="1"/>
        <v>6</v>
      </c>
      <c r="D9" s="210" t="s">
        <v>769</v>
      </c>
      <c r="E9" s="210">
        <v>8.1999999999999993</v>
      </c>
      <c r="F9" s="122"/>
      <c r="G9" s="178"/>
      <c r="H9" s="312"/>
      <c r="I9" s="4">
        <f t="shared" si="0"/>
        <v>6</v>
      </c>
      <c r="J9" s="58" t="s">
        <v>194</v>
      </c>
      <c r="K9" s="5"/>
      <c r="L9" s="106"/>
      <c r="M9" s="106">
        <f>12.32+3.1+1.85+1.1+0.61</f>
        <v>18.98</v>
      </c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173">
        <f t="shared" si="1"/>
        <v>7</v>
      </c>
      <c r="D10" s="210" t="s">
        <v>770</v>
      </c>
      <c r="E10" s="210">
        <v>1.47</v>
      </c>
      <c r="F10" s="178"/>
      <c r="G10" s="122"/>
      <c r="H10" s="312"/>
      <c r="I10" s="4">
        <f t="shared" si="0"/>
        <v>7</v>
      </c>
      <c r="J10" s="58" t="s">
        <v>777</v>
      </c>
      <c r="K10" s="5">
        <v>4.5999999999999996</v>
      </c>
      <c r="L10" s="106"/>
      <c r="M10" s="106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173">
        <f t="shared" si="1"/>
        <v>8</v>
      </c>
      <c r="D11" s="210" t="s">
        <v>771</v>
      </c>
      <c r="E11" s="210">
        <v>0.56000000000000005</v>
      </c>
      <c r="F11" s="122"/>
      <c r="G11" s="178"/>
      <c r="H11" s="312"/>
      <c r="I11" s="4">
        <f t="shared" si="0"/>
        <v>8</v>
      </c>
      <c r="J11" s="58" t="s">
        <v>778</v>
      </c>
      <c r="K11" s="5"/>
      <c r="L11" s="106">
        <f>4.12+6.77+3.61</f>
        <v>14.5</v>
      </c>
      <c r="M11" s="106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173">
        <f t="shared" si="1"/>
        <v>9</v>
      </c>
      <c r="D12" s="210" t="s">
        <v>772</v>
      </c>
      <c r="E12" s="210">
        <v>1.1399999999999999</v>
      </c>
      <c r="F12" s="122"/>
      <c r="G12" s="178"/>
      <c r="H12" s="312"/>
      <c r="I12" s="4">
        <f t="shared" si="0"/>
        <v>9</v>
      </c>
      <c r="J12" s="58" t="s">
        <v>779</v>
      </c>
      <c r="K12" s="5">
        <f>1.58+0.74</f>
        <v>2.3200000000000003</v>
      </c>
      <c r="L12" s="106"/>
      <c r="M12" s="106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customHeight="1" x14ac:dyDescent="0.25">
      <c r="A13" s="258"/>
      <c r="B13" s="302"/>
      <c r="C13" s="4"/>
      <c r="D13" s="106"/>
      <c r="E13" s="122"/>
      <c r="F13" s="6"/>
      <c r="G13" s="6"/>
      <c r="H13" s="312"/>
      <c r="I13" s="4">
        <f t="shared" si="0"/>
        <v>10</v>
      </c>
      <c r="J13" s="58" t="s">
        <v>780</v>
      </c>
      <c r="K13" s="5">
        <f>2.18+4</f>
        <v>6.18</v>
      </c>
      <c r="L13" s="106"/>
      <c r="M13" s="106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customHeight="1" x14ac:dyDescent="0.25">
      <c r="A14" s="258"/>
      <c r="B14" s="302"/>
      <c r="C14" s="4"/>
      <c r="D14" s="106"/>
      <c r="E14" s="122"/>
      <c r="F14" s="6"/>
      <c r="G14" s="6"/>
      <c r="H14" s="312"/>
      <c r="I14" s="4">
        <f t="shared" si="0"/>
        <v>11</v>
      </c>
      <c r="J14" s="58" t="s">
        <v>781</v>
      </c>
      <c r="K14" s="5">
        <f>1.67+4.28</f>
        <v>5.95</v>
      </c>
      <c r="L14" s="106"/>
      <c r="M14" s="106"/>
      <c r="N14" s="1"/>
      <c r="O14" s="1"/>
      <c r="P14" s="1"/>
      <c r="Q14" s="1"/>
      <c r="R14" s="1"/>
    </row>
    <row r="15" spans="1:27" ht="15.75" customHeight="1" x14ac:dyDescent="0.25">
      <c r="A15" s="258"/>
      <c r="B15" s="302"/>
      <c r="C15" s="4"/>
      <c r="D15" s="106"/>
      <c r="E15" s="122"/>
      <c r="F15" s="6"/>
      <c r="G15" s="6"/>
      <c r="H15" s="312"/>
      <c r="I15" s="4">
        <f t="shared" si="0"/>
        <v>12</v>
      </c>
      <c r="J15" s="58" t="s">
        <v>782</v>
      </c>
      <c r="K15" s="5"/>
      <c r="L15" s="106"/>
      <c r="M15" s="5">
        <f>1.78+20.65</f>
        <v>22.43</v>
      </c>
      <c r="N15" s="1"/>
      <c r="O15" s="1"/>
      <c r="P15" s="1"/>
      <c r="Q15" s="1"/>
      <c r="R15" s="1"/>
    </row>
    <row r="16" spans="1:27" ht="15.75" customHeight="1" x14ac:dyDescent="0.25">
      <c r="A16" s="258"/>
      <c r="B16" s="302"/>
      <c r="C16" s="4"/>
      <c r="D16" s="106"/>
      <c r="E16" s="122"/>
      <c r="F16" s="6"/>
      <c r="G16" s="6"/>
      <c r="H16" s="312"/>
      <c r="I16" s="4">
        <f t="shared" si="0"/>
        <v>13</v>
      </c>
      <c r="J16" s="58" t="s">
        <v>782</v>
      </c>
      <c r="K16" s="5"/>
      <c r="L16" s="106">
        <f>3.19+5.68+3.13</f>
        <v>12</v>
      </c>
      <c r="M16" s="106"/>
      <c r="N16" s="1"/>
      <c r="O16" s="1"/>
      <c r="P16" s="1"/>
      <c r="Q16" s="1"/>
      <c r="R16" s="1"/>
    </row>
    <row r="17" spans="1:18" ht="15.75" customHeight="1" x14ac:dyDescent="0.25">
      <c r="A17" s="258"/>
      <c r="B17" s="302"/>
      <c r="C17" s="4"/>
      <c r="D17" s="106"/>
      <c r="E17" s="122"/>
      <c r="F17" s="6"/>
      <c r="G17" s="6"/>
      <c r="H17" s="312"/>
      <c r="I17" s="4">
        <f t="shared" si="0"/>
        <v>14</v>
      </c>
      <c r="J17" s="58" t="s">
        <v>783</v>
      </c>
      <c r="K17" s="145"/>
      <c r="L17" s="5"/>
      <c r="M17" s="5">
        <f>0.76+7.21+0.74+6.31+4.85+2.51+2.88+2.61+1.17+0.96</f>
        <v>29.999999999999993</v>
      </c>
      <c r="N17" s="1"/>
      <c r="O17" s="1"/>
      <c r="P17" s="1"/>
      <c r="Q17" s="1"/>
      <c r="R17" s="1"/>
    </row>
    <row r="18" spans="1:18" ht="15.75" customHeight="1" x14ac:dyDescent="0.25">
      <c r="A18" s="258"/>
      <c r="B18" s="302"/>
      <c r="C18" s="4"/>
      <c r="D18" s="106"/>
      <c r="E18" s="122"/>
      <c r="F18" s="6"/>
      <c r="G18" s="6"/>
      <c r="H18" s="312"/>
      <c r="I18" s="4">
        <f t="shared" si="0"/>
        <v>15</v>
      </c>
      <c r="J18" s="58" t="s">
        <v>784</v>
      </c>
      <c r="K18" s="5">
        <v>4.8600000000000003</v>
      </c>
      <c r="L18" s="106"/>
      <c r="M18" s="106"/>
      <c r="N18" s="1"/>
      <c r="O18" s="1"/>
      <c r="P18" s="1"/>
      <c r="Q18" s="1"/>
      <c r="R18" s="1"/>
    </row>
    <row r="19" spans="1:18" ht="15.75" customHeight="1" x14ac:dyDescent="0.25">
      <c r="A19" s="258"/>
      <c r="B19" s="302"/>
      <c r="C19" s="4"/>
      <c r="D19" s="106"/>
      <c r="E19" s="6"/>
      <c r="F19" s="6"/>
      <c r="G19" s="122"/>
      <c r="H19" s="312"/>
      <c r="I19" s="4">
        <f t="shared" si="0"/>
        <v>16</v>
      </c>
      <c r="J19" s="58" t="s">
        <v>785</v>
      </c>
      <c r="K19" s="106">
        <f>5.99+2.02</f>
        <v>8.01</v>
      </c>
      <c r="L19" s="106"/>
      <c r="M19" s="106"/>
      <c r="N19" s="1"/>
      <c r="O19" s="1"/>
      <c r="P19" s="1"/>
      <c r="Q19" s="1"/>
      <c r="R19" s="1"/>
    </row>
    <row r="20" spans="1:18" ht="15.75" x14ac:dyDescent="0.25">
      <c r="A20" s="258"/>
      <c r="B20" s="302"/>
      <c r="C20" s="4"/>
      <c r="D20" s="106"/>
      <c r="E20" s="122"/>
      <c r="F20" s="6"/>
      <c r="G20" s="6"/>
      <c r="H20" s="312"/>
      <c r="I20" s="4">
        <f t="shared" si="0"/>
        <v>17</v>
      </c>
      <c r="J20" s="58" t="s">
        <v>786</v>
      </c>
      <c r="K20" s="5">
        <f>1.91+3.4</f>
        <v>5.31</v>
      </c>
      <c r="L20" s="106"/>
      <c r="M20" s="106"/>
      <c r="N20" s="1"/>
      <c r="O20" s="1"/>
      <c r="P20" s="1"/>
      <c r="Q20" s="1"/>
      <c r="R20" s="1"/>
    </row>
    <row r="21" spans="1:18" ht="15.75" x14ac:dyDescent="0.25">
      <c r="A21" s="258"/>
      <c r="B21" s="302"/>
      <c r="C21" s="4"/>
      <c r="D21" s="106"/>
      <c r="E21" s="122"/>
      <c r="F21" s="6"/>
      <c r="G21" s="6"/>
      <c r="H21" s="312"/>
      <c r="I21" s="4">
        <f t="shared" si="0"/>
        <v>18</v>
      </c>
      <c r="J21" s="58" t="s">
        <v>787</v>
      </c>
      <c r="K21" s="5">
        <v>2.2000000000000002</v>
      </c>
      <c r="L21" s="106"/>
      <c r="M21" s="106"/>
      <c r="N21" s="1"/>
      <c r="O21" s="1"/>
      <c r="P21" s="1"/>
      <c r="Q21" s="1"/>
      <c r="R21" s="1"/>
    </row>
    <row r="22" spans="1:18" ht="15.75" x14ac:dyDescent="0.25">
      <c r="A22" s="258"/>
      <c r="B22" s="302"/>
      <c r="C22" s="4"/>
      <c r="D22" s="106"/>
      <c r="E22" s="6"/>
      <c r="F22" s="6"/>
      <c r="G22" s="122"/>
      <c r="H22" s="312"/>
      <c r="I22" s="4">
        <f t="shared" si="0"/>
        <v>19</v>
      </c>
      <c r="J22" s="58" t="s">
        <v>788</v>
      </c>
      <c r="K22" s="5">
        <v>8.2799999999999994</v>
      </c>
      <c r="L22" s="106"/>
      <c r="M22" s="106"/>
      <c r="N22" s="1"/>
      <c r="O22" s="1"/>
      <c r="P22" s="1"/>
      <c r="Q22" s="1"/>
      <c r="R22" s="1"/>
    </row>
    <row r="23" spans="1:18" ht="15.75" x14ac:dyDescent="0.25">
      <c r="A23" s="258"/>
      <c r="B23" s="302"/>
      <c r="C23" s="4"/>
      <c r="D23" s="106"/>
      <c r="E23" s="122"/>
      <c r="F23" s="6"/>
      <c r="G23" s="6"/>
      <c r="H23" s="312"/>
      <c r="I23" s="4">
        <f t="shared" si="0"/>
        <v>20</v>
      </c>
      <c r="J23" s="58" t="s">
        <v>789</v>
      </c>
      <c r="K23" s="5"/>
      <c r="L23" s="5">
        <f>2.01+8.73</f>
        <v>10.74</v>
      </c>
      <c r="M23" s="106"/>
      <c r="N23" s="1"/>
      <c r="O23" s="1"/>
      <c r="P23" s="1"/>
      <c r="Q23" s="1"/>
      <c r="R23" s="1"/>
    </row>
    <row r="24" spans="1:18" ht="15.75" x14ac:dyDescent="0.25">
      <c r="A24" s="258"/>
      <c r="B24" s="302"/>
      <c r="C24" s="4"/>
      <c r="D24" s="106"/>
      <c r="E24" s="122"/>
      <c r="F24" s="6"/>
      <c r="G24" s="6"/>
      <c r="H24" s="312"/>
      <c r="I24" s="4">
        <v>21</v>
      </c>
      <c r="J24" s="106" t="s">
        <v>790</v>
      </c>
      <c r="K24" s="122">
        <f>1.36+2.78+0.73+2.69</f>
        <v>7.5599999999999987</v>
      </c>
      <c r="L24" s="6"/>
      <c r="M24" s="6"/>
      <c r="N24" s="1"/>
      <c r="O24" s="1"/>
      <c r="P24" s="1"/>
      <c r="Q24" s="1"/>
      <c r="R24" s="1"/>
    </row>
    <row r="25" spans="1:18" ht="15.75" x14ac:dyDescent="0.25">
      <c r="A25" s="258"/>
      <c r="B25" s="302"/>
      <c r="C25" s="1"/>
      <c r="D25" s="1"/>
      <c r="E25" s="1"/>
      <c r="F25" s="6"/>
      <c r="G25" s="6"/>
      <c r="H25" s="312"/>
      <c r="I25" s="6">
        <v>22</v>
      </c>
      <c r="J25" s="58" t="s">
        <v>791</v>
      </c>
      <c r="K25" s="1"/>
      <c r="L25" s="6">
        <f>2.91+8.2</f>
        <v>11.11</v>
      </c>
      <c r="M25" s="1"/>
      <c r="N25" s="1"/>
      <c r="O25" s="1"/>
      <c r="P25" s="1"/>
      <c r="Q25" s="1"/>
      <c r="R25" s="1"/>
    </row>
    <row r="26" spans="1:18" ht="15.75" x14ac:dyDescent="0.25">
      <c r="A26" s="258"/>
      <c r="B26" s="302"/>
      <c r="C26" s="1"/>
      <c r="D26" s="1"/>
      <c r="E26" s="1"/>
      <c r="F26" s="1"/>
      <c r="G26" s="1"/>
      <c r="H26" s="312"/>
      <c r="I26" s="1">
        <v>23</v>
      </c>
      <c r="J26" s="58" t="s">
        <v>792</v>
      </c>
      <c r="K26" s="1">
        <f>1.47+0.56</f>
        <v>2.0300000000000002</v>
      </c>
      <c r="L26" s="1"/>
      <c r="M26" s="1"/>
      <c r="N26" s="1"/>
      <c r="O26" s="1"/>
      <c r="P26" s="1"/>
      <c r="Q26" s="1"/>
      <c r="R26" s="1"/>
    </row>
    <row r="27" spans="1:18" ht="15.75" x14ac:dyDescent="0.25">
      <c r="A27" s="258"/>
      <c r="B27" s="302"/>
      <c r="C27" s="1"/>
      <c r="D27" s="1"/>
      <c r="E27" s="1"/>
      <c r="F27" s="1"/>
      <c r="G27" s="1"/>
      <c r="H27" s="312"/>
      <c r="I27" s="1">
        <v>24</v>
      </c>
      <c r="J27" s="58" t="s">
        <v>793</v>
      </c>
      <c r="K27" s="1">
        <v>1.1399999999999999</v>
      </c>
      <c r="L27" s="1"/>
      <c r="M27" s="1"/>
      <c r="N27" s="1"/>
      <c r="O27" s="1"/>
      <c r="P27" s="1"/>
      <c r="Q27" s="1"/>
      <c r="R27" s="1"/>
    </row>
    <row r="29" spans="1:18" ht="18.75" x14ac:dyDescent="0.3">
      <c r="B29" s="313" t="s">
        <v>897</v>
      </c>
      <c r="C29" s="313" t="s">
        <v>35</v>
      </c>
      <c r="D29" s="313" t="s">
        <v>898</v>
      </c>
      <c r="E29" s="313"/>
      <c r="F29" s="313"/>
      <c r="G29" s="313"/>
      <c r="H29" s="313"/>
      <c r="I29" s="313"/>
      <c r="J29" s="313"/>
      <c r="K29" s="313"/>
      <c r="L29" s="313"/>
      <c r="M29" s="313"/>
      <c r="N29" s="313"/>
      <c r="O29" s="314"/>
      <c r="P29" s="314"/>
      <c r="Q29" s="314"/>
      <c r="R29" s="314"/>
    </row>
    <row r="30" spans="1:18" ht="18.75" x14ac:dyDescent="0.3">
      <c r="B30" s="313" t="s">
        <v>899</v>
      </c>
      <c r="C30" s="313" t="s">
        <v>35</v>
      </c>
      <c r="D30" s="313" t="s">
        <v>902</v>
      </c>
      <c r="E30" s="315" t="s">
        <v>903</v>
      </c>
      <c r="F30" s="313"/>
      <c r="G30" s="313"/>
      <c r="H30" s="313"/>
      <c r="I30" s="313"/>
      <c r="J30" s="313"/>
      <c r="K30" s="313"/>
      <c r="L30" s="313"/>
      <c r="M30" s="313"/>
      <c r="N30" s="313"/>
      <c r="O30" s="314"/>
      <c r="P30" s="314"/>
      <c r="Q30" s="314"/>
      <c r="R30" s="314"/>
    </row>
    <row r="31" spans="1:18" ht="18.75" x14ac:dyDescent="0.3">
      <c r="B31" s="313"/>
      <c r="C31" s="313"/>
      <c r="D31" s="313" t="s">
        <v>900</v>
      </c>
      <c r="E31" s="315" t="s">
        <v>901</v>
      </c>
      <c r="F31" s="313"/>
      <c r="G31" s="313"/>
      <c r="H31" s="313"/>
      <c r="I31" s="313"/>
      <c r="J31" s="313"/>
      <c r="K31" s="313"/>
      <c r="L31" s="313"/>
      <c r="M31" s="313"/>
      <c r="N31" s="313"/>
      <c r="O31" s="314"/>
      <c r="P31" s="314"/>
      <c r="Q31" s="314"/>
      <c r="R31" s="314"/>
    </row>
    <row r="32" spans="1:18" ht="18.75" x14ac:dyDescent="0.3">
      <c r="B32" s="313"/>
      <c r="C32" s="313"/>
      <c r="D32" s="313"/>
      <c r="E32" s="313"/>
      <c r="F32" s="313"/>
      <c r="G32" s="313"/>
      <c r="H32" s="313"/>
      <c r="I32" s="313"/>
      <c r="J32" s="313"/>
      <c r="K32" s="313"/>
      <c r="L32" s="313"/>
      <c r="M32" s="313"/>
      <c r="N32" s="313"/>
      <c r="O32" s="314"/>
      <c r="P32" s="314"/>
      <c r="Q32" s="314"/>
      <c r="R32" s="314"/>
    </row>
    <row r="33" spans="2:18" x14ac:dyDescent="0.25">
      <c r="B33" s="314"/>
      <c r="C33" s="314"/>
      <c r="D33" s="314"/>
      <c r="E33" s="314"/>
      <c r="F33" s="314"/>
      <c r="G33" s="314"/>
      <c r="H33" s="314"/>
      <c r="I33" s="314"/>
      <c r="J33" s="314"/>
      <c r="K33" s="314"/>
      <c r="L33" s="314"/>
      <c r="M33" s="314"/>
      <c r="N33" s="314"/>
      <c r="O33" s="314"/>
      <c r="P33" s="314"/>
      <c r="Q33" s="314"/>
      <c r="R33" s="314"/>
    </row>
  </sheetData>
  <mergeCells count="13">
    <mergeCell ref="O2:O3"/>
    <mergeCell ref="P2:P3"/>
    <mergeCell ref="Q2:Q3"/>
    <mergeCell ref="R2:R3"/>
    <mergeCell ref="A4:A27"/>
    <mergeCell ref="B4:B27"/>
    <mergeCell ref="H4:H27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47" orientation="landscape" horizontalDpi="4294967293" verticalDpi="4294967293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2"/>
  <sheetViews>
    <sheetView view="pageBreakPreview" topLeftCell="A39" zoomScale="60" zoomScaleNormal="70" workbookViewId="0">
      <selection activeCell="B68" sqref="B68:R72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32.42578125" customWidth="1"/>
    <col min="6" max="6" width="9.85546875" customWidth="1"/>
    <col min="8" max="8" width="18.5703125" customWidth="1"/>
    <col min="9" max="9" width="6.85546875" customWidth="1"/>
    <col min="10" max="10" width="25.425781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63"/>
      <c r="B3" s="263"/>
      <c r="C3" s="93" t="s">
        <v>26</v>
      </c>
      <c r="D3" s="127" t="s">
        <v>3</v>
      </c>
      <c r="E3" s="95" t="s">
        <v>876</v>
      </c>
      <c r="F3" s="95" t="s">
        <v>1</v>
      </c>
      <c r="G3" s="95" t="s">
        <v>877</v>
      </c>
      <c r="H3" s="301"/>
      <c r="I3" s="96" t="s">
        <v>20</v>
      </c>
      <c r="J3" s="96" t="s">
        <v>3</v>
      </c>
      <c r="K3" s="197" t="s">
        <v>876</v>
      </c>
      <c r="L3" s="197" t="s">
        <v>1</v>
      </c>
      <c r="M3" s="197" t="s">
        <v>877</v>
      </c>
      <c r="N3" s="297"/>
      <c r="O3" s="297"/>
      <c r="P3" s="297"/>
      <c r="Q3" s="297"/>
      <c r="R3" s="298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851</v>
      </c>
      <c r="C4" s="4">
        <v>1</v>
      </c>
      <c r="D4" s="58" t="s">
        <v>794</v>
      </c>
      <c r="E4" s="5">
        <v>1.56</v>
      </c>
      <c r="F4" s="178"/>
      <c r="G4" s="122"/>
      <c r="H4" s="312" t="s">
        <v>852</v>
      </c>
      <c r="I4" s="4">
        <v>1</v>
      </c>
      <c r="J4" s="58" t="s">
        <v>794</v>
      </c>
      <c r="K4" s="5">
        <v>1.56</v>
      </c>
      <c r="L4" s="6"/>
      <c r="M4" s="6"/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customHeight="1" x14ac:dyDescent="0.25">
      <c r="A5" s="258"/>
      <c r="B5" s="302"/>
      <c r="C5" s="4">
        <f>C4+1</f>
        <v>2</v>
      </c>
      <c r="D5" s="58" t="s">
        <v>795</v>
      </c>
      <c r="E5" s="5">
        <v>3.79</v>
      </c>
      <c r="F5" s="178"/>
      <c r="G5" s="122"/>
      <c r="H5" s="312"/>
      <c r="I5" s="4">
        <f>I4+1</f>
        <v>2</v>
      </c>
      <c r="J5" s="58" t="s">
        <v>795</v>
      </c>
      <c r="K5" s="5">
        <v>3.79</v>
      </c>
      <c r="L5" s="6"/>
      <c r="M5" s="6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4">
        <f t="shared" ref="C6:C65" si="0">C5+1</f>
        <v>3</v>
      </c>
      <c r="D6" s="58" t="s">
        <v>796</v>
      </c>
      <c r="E6" s="1"/>
      <c r="F6" s="5">
        <v>13.59</v>
      </c>
      <c r="G6" s="122"/>
      <c r="H6" s="312"/>
      <c r="I6" s="4">
        <f t="shared" ref="I6:I65" si="1">I5+1</f>
        <v>3</v>
      </c>
      <c r="J6" s="58" t="s">
        <v>796</v>
      </c>
      <c r="K6" s="1"/>
      <c r="L6" s="5">
        <v>13.59</v>
      </c>
      <c r="M6" s="6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4">
        <f t="shared" si="0"/>
        <v>4</v>
      </c>
      <c r="D7" s="58" t="s">
        <v>797</v>
      </c>
      <c r="E7" s="5">
        <v>6.19</v>
      </c>
      <c r="F7" s="122"/>
      <c r="G7" s="178"/>
      <c r="H7" s="312"/>
      <c r="I7" s="4">
        <f t="shared" si="1"/>
        <v>4</v>
      </c>
      <c r="J7" s="58" t="s">
        <v>797</v>
      </c>
      <c r="K7" s="5">
        <v>6.19</v>
      </c>
      <c r="L7" s="6"/>
      <c r="M7" s="6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4">
        <f t="shared" si="0"/>
        <v>5</v>
      </c>
      <c r="D8" s="58" t="s">
        <v>798</v>
      </c>
      <c r="E8" s="5">
        <v>3.38</v>
      </c>
      <c r="F8" s="178"/>
      <c r="G8" s="178"/>
      <c r="H8" s="312"/>
      <c r="I8" s="4">
        <f t="shared" si="1"/>
        <v>5</v>
      </c>
      <c r="J8" s="58" t="s">
        <v>798</v>
      </c>
      <c r="K8" s="5">
        <v>3.38</v>
      </c>
      <c r="L8" s="6"/>
      <c r="M8" s="6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customHeight="1" x14ac:dyDescent="0.25">
      <c r="A9" s="258"/>
      <c r="B9" s="302"/>
      <c r="C9" s="4">
        <f t="shared" si="0"/>
        <v>6</v>
      </c>
      <c r="D9" s="58" t="s">
        <v>799</v>
      </c>
      <c r="E9" s="5">
        <v>0.62</v>
      </c>
      <c r="F9" s="122"/>
      <c r="G9" s="178"/>
      <c r="H9" s="312"/>
      <c r="I9" s="4">
        <f t="shared" si="1"/>
        <v>6</v>
      </c>
      <c r="J9" s="58" t="s">
        <v>799</v>
      </c>
      <c r="K9" s="5">
        <v>0.62</v>
      </c>
      <c r="L9" s="6"/>
      <c r="M9" s="6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4">
        <f t="shared" si="0"/>
        <v>7</v>
      </c>
      <c r="D10" s="58" t="s">
        <v>800</v>
      </c>
      <c r="E10" s="5">
        <v>6</v>
      </c>
      <c r="F10" s="178"/>
      <c r="G10" s="122"/>
      <c r="H10" s="312"/>
      <c r="I10" s="4">
        <f t="shared" si="1"/>
        <v>7</v>
      </c>
      <c r="J10" s="58" t="s">
        <v>800</v>
      </c>
      <c r="K10" s="5">
        <v>6</v>
      </c>
      <c r="L10" s="6"/>
      <c r="M10" s="6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4">
        <f t="shared" si="0"/>
        <v>8</v>
      </c>
      <c r="D11" s="58" t="s">
        <v>801</v>
      </c>
      <c r="E11" s="5">
        <v>2.67</v>
      </c>
      <c r="F11" s="122"/>
      <c r="G11" s="178"/>
      <c r="H11" s="312"/>
      <c r="I11" s="4">
        <f t="shared" si="1"/>
        <v>8</v>
      </c>
      <c r="J11" s="58" t="s">
        <v>801</v>
      </c>
      <c r="K11" s="5">
        <v>2.67</v>
      </c>
      <c r="L11" s="6"/>
      <c r="M11" s="6"/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4">
        <f t="shared" si="0"/>
        <v>9</v>
      </c>
      <c r="D12" s="58" t="s">
        <v>802</v>
      </c>
      <c r="E12" s="5">
        <v>1.32</v>
      </c>
      <c r="F12" s="122"/>
      <c r="G12" s="178"/>
      <c r="H12" s="312"/>
      <c r="I12" s="4">
        <f t="shared" si="1"/>
        <v>9</v>
      </c>
      <c r="J12" s="58" t="s">
        <v>802</v>
      </c>
      <c r="K12" s="5">
        <v>1.32</v>
      </c>
      <c r="L12" s="6"/>
      <c r="M12" s="6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customHeight="1" x14ac:dyDescent="0.25">
      <c r="A13" s="258"/>
      <c r="B13" s="302"/>
      <c r="C13" s="4">
        <f t="shared" si="0"/>
        <v>10</v>
      </c>
      <c r="D13" s="58" t="s">
        <v>803</v>
      </c>
      <c r="E13" s="1"/>
      <c r="F13" s="6"/>
      <c r="G13" s="5">
        <v>16.16</v>
      </c>
      <c r="H13" s="312"/>
      <c r="I13" s="4">
        <f t="shared" si="1"/>
        <v>10</v>
      </c>
      <c r="J13" s="58" t="s">
        <v>803</v>
      </c>
      <c r="K13" s="1"/>
      <c r="L13" s="6"/>
      <c r="M13" s="5">
        <v>16.16</v>
      </c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customHeight="1" x14ac:dyDescent="0.25">
      <c r="A14" s="258"/>
      <c r="B14" s="302"/>
      <c r="C14" s="4">
        <f t="shared" si="0"/>
        <v>11</v>
      </c>
      <c r="D14" s="58" t="s">
        <v>804</v>
      </c>
      <c r="E14" s="5">
        <v>2.68</v>
      </c>
      <c r="F14" s="6"/>
      <c r="G14" s="6"/>
      <c r="H14" s="312"/>
      <c r="I14" s="4">
        <f t="shared" si="1"/>
        <v>11</v>
      </c>
      <c r="J14" s="58" t="s">
        <v>804</v>
      </c>
      <c r="K14" s="5">
        <v>2.68</v>
      </c>
      <c r="L14" s="6"/>
      <c r="M14" s="6"/>
      <c r="N14" s="1"/>
      <c r="O14" s="1"/>
      <c r="P14" s="1"/>
      <c r="Q14" s="1"/>
      <c r="R14" s="1"/>
    </row>
    <row r="15" spans="1:27" ht="15.75" customHeight="1" x14ac:dyDescent="0.25">
      <c r="A15" s="258"/>
      <c r="B15" s="302"/>
      <c r="C15" s="4">
        <f t="shared" si="0"/>
        <v>12</v>
      </c>
      <c r="D15" s="58" t="s">
        <v>805</v>
      </c>
      <c r="E15" s="5">
        <v>4</v>
      </c>
      <c r="F15" s="6"/>
      <c r="G15" s="6"/>
      <c r="H15" s="312"/>
      <c r="I15" s="4">
        <f t="shared" si="1"/>
        <v>12</v>
      </c>
      <c r="J15" s="58" t="s">
        <v>805</v>
      </c>
      <c r="K15" s="5">
        <v>4</v>
      </c>
      <c r="L15" s="6"/>
      <c r="M15" s="6"/>
      <c r="N15" s="1"/>
      <c r="O15" s="1"/>
      <c r="P15" s="1"/>
      <c r="Q15" s="1"/>
      <c r="R15" s="1"/>
    </row>
    <row r="16" spans="1:27" ht="15.75" customHeight="1" x14ac:dyDescent="0.25">
      <c r="A16" s="258"/>
      <c r="B16" s="302"/>
      <c r="C16" s="4">
        <f t="shared" si="0"/>
        <v>13</v>
      </c>
      <c r="D16" s="58" t="s">
        <v>806</v>
      </c>
      <c r="E16" s="5">
        <v>5</v>
      </c>
      <c r="F16" s="6"/>
      <c r="G16" s="6"/>
      <c r="H16" s="312"/>
      <c r="I16" s="4">
        <f t="shared" si="1"/>
        <v>13</v>
      </c>
      <c r="J16" s="58" t="s">
        <v>806</v>
      </c>
      <c r="K16" s="5">
        <v>5</v>
      </c>
      <c r="L16" s="6"/>
      <c r="M16" s="6"/>
      <c r="N16" s="1"/>
      <c r="O16" s="1"/>
      <c r="P16" s="1"/>
      <c r="Q16" s="1"/>
      <c r="R16" s="1"/>
    </row>
    <row r="17" spans="1:18" ht="15.75" customHeight="1" x14ac:dyDescent="0.25">
      <c r="A17" s="258"/>
      <c r="B17" s="302"/>
      <c r="C17" s="4">
        <f t="shared" si="0"/>
        <v>14</v>
      </c>
      <c r="D17" s="58" t="s">
        <v>807</v>
      </c>
      <c r="E17" s="5">
        <v>1.36</v>
      </c>
      <c r="F17" s="6"/>
      <c r="G17" s="6"/>
      <c r="H17" s="312"/>
      <c r="I17" s="4">
        <f t="shared" si="1"/>
        <v>14</v>
      </c>
      <c r="J17" s="58" t="s">
        <v>807</v>
      </c>
      <c r="K17" s="5">
        <v>1.36</v>
      </c>
      <c r="L17" s="6"/>
      <c r="M17" s="6"/>
      <c r="N17" s="1"/>
      <c r="O17" s="1"/>
      <c r="P17" s="1"/>
      <c r="Q17" s="1"/>
      <c r="R17" s="1"/>
    </row>
    <row r="18" spans="1:18" ht="15.75" customHeight="1" x14ac:dyDescent="0.25">
      <c r="A18" s="258"/>
      <c r="B18" s="302"/>
      <c r="C18" s="4">
        <f t="shared" si="0"/>
        <v>15</v>
      </c>
      <c r="D18" s="58" t="s">
        <v>808</v>
      </c>
      <c r="E18" s="5">
        <v>7</v>
      </c>
      <c r="F18" s="6"/>
      <c r="G18" s="6"/>
      <c r="H18" s="312"/>
      <c r="I18" s="4">
        <f t="shared" si="1"/>
        <v>15</v>
      </c>
      <c r="J18" s="58" t="s">
        <v>808</v>
      </c>
      <c r="K18" s="5">
        <v>7</v>
      </c>
      <c r="L18" s="6"/>
      <c r="M18" s="6"/>
      <c r="N18" s="1"/>
      <c r="O18" s="1"/>
      <c r="P18" s="1"/>
      <c r="Q18" s="1"/>
      <c r="R18" s="1"/>
    </row>
    <row r="19" spans="1:18" ht="15.75" customHeight="1" x14ac:dyDescent="0.25">
      <c r="A19" s="258"/>
      <c r="B19" s="302"/>
      <c r="C19" s="4">
        <f t="shared" si="0"/>
        <v>16</v>
      </c>
      <c r="D19" s="58" t="s">
        <v>337</v>
      </c>
      <c r="E19" s="5">
        <v>2</v>
      </c>
      <c r="F19" s="6"/>
      <c r="G19" s="122"/>
      <c r="H19" s="312"/>
      <c r="I19" s="4">
        <f t="shared" si="1"/>
        <v>16</v>
      </c>
      <c r="J19" s="58" t="s">
        <v>337</v>
      </c>
      <c r="K19" s="5">
        <v>2</v>
      </c>
      <c r="L19" s="6"/>
      <c r="M19" s="6"/>
      <c r="N19" s="1"/>
      <c r="O19" s="1"/>
      <c r="P19" s="1"/>
      <c r="Q19" s="1"/>
      <c r="R19" s="1"/>
    </row>
    <row r="20" spans="1:18" ht="15.75" x14ac:dyDescent="0.25">
      <c r="A20" s="258"/>
      <c r="B20" s="302"/>
      <c r="C20" s="4">
        <f t="shared" si="0"/>
        <v>17</v>
      </c>
      <c r="D20" s="58" t="s">
        <v>809</v>
      </c>
      <c r="E20" s="5">
        <v>5</v>
      </c>
      <c r="F20" s="6"/>
      <c r="G20" s="6"/>
      <c r="H20" s="312"/>
      <c r="I20" s="4">
        <f t="shared" si="1"/>
        <v>17</v>
      </c>
      <c r="J20" s="58" t="s">
        <v>809</v>
      </c>
      <c r="K20" s="5">
        <v>5</v>
      </c>
      <c r="L20" s="6"/>
      <c r="M20" s="6"/>
      <c r="N20" s="1"/>
      <c r="O20" s="1"/>
      <c r="P20" s="1"/>
      <c r="Q20" s="1"/>
      <c r="R20" s="1"/>
    </row>
    <row r="21" spans="1:18" ht="15.75" x14ac:dyDescent="0.25">
      <c r="A21" s="258"/>
      <c r="B21" s="302"/>
      <c r="C21" s="4">
        <f t="shared" si="0"/>
        <v>18</v>
      </c>
      <c r="D21" s="58" t="s">
        <v>810</v>
      </c>
      <c r="E21" s="5">
        <v>2.3199999999999998</v>
      </c>
      <c r="F21" s="6"/>
      <c r="G21" s="6"/>
      <c r="H21" s="312"/>
      <c r="I21" s="4">
        <f t="shared" si="1"/>
        <v>18</v>
      </c>
      <c r="J21" s="58" t="s">
        <v>810</v>
      </c>
      <c r="K21" s="5">
        <v>2.3199999999999998</v>
      </c>
      <c r="L21" s="6"/>
      <c r="M21" s="6"/>
      <c r="N21" s="1"/>
      <c r="O21" s="1"/>
      <c r="P21" s="1"/>
      <c r="Q21" s="1"/>
      <c r="R21" s="1"/>
    </row>
    <row r="22" spans="1:18" ht="15.75" x14ac:dyDescent="0.25">
      <c r="A22" s="258"/>
      <c r="B22" s="302"/>
      <c r="C22" s="4">
        <f t="shared" si="0"/>
        <v>19</v>
      </c>
      <c r="D22" s="58" t="s">
        <v>811</v>
      </c>
      <c r="E22" s="5">
        <v>8.34</v>
      </c>
      <c r="F22" s="6"/>
      <c r="G22" s="122"/>
      <c r="H22" s="312"/>
      <c r="I22" s="4">
        <f t="shared" si="1"/>
        <v>19</v>
      </c>
      <c r="J22" s="58" t="s">
        <v>811</v>
      </c>
      <c r="K22" s="5">
        <v>8.34</v>
      </c>
      <c r="L22" s="6"/>
      <c r="M22" s="6"/>
      <c r="N22" s="1"/>
      <c r="O22" s="1"/>
      <c r="P22" s="1"/>
      <c r="Q22" s="1"/>
      <c r="R22" s="1"/>
    </row>
    <row r="23" spans="1:18" ht="15.75" x14ac:dyDescent="0.25">
      <c r="A23" s="258"/>
      <c r="B23" s="302"/>
      <c r="C23" s="4">
        <f t="shared" si="0"/>
        <v>20</v>
      </c>
      <c r="D23" s="58" t="s">
        <v>424</v>
      </c>
      <c r="E23" s="5">
        <v>1.3</v>
      </c>
      <c r="F23" s="6"/>
      <c r="G23" s="6"/>
      <c r="H23" s="312"/>
      <c r="I23" s="4">
        <f t="shared" si="1"/>
        <v>20</v>
      </c>
      <c r="J23" s="58" t="s">
        <v>424</v>
      </c>
      <c r="K23" s="5">
        <v>1.3</v>
      </c>
      <c r="L23" s="6"/>
      <c r="M23" s="6"/>
      <c r="N23" s="1"/>
      <c r="O23" s="1"/>
      <c r="P23" s="1"/>
      <c r="Q23" s="1"/>
      <c r="R23" s="1"/>
    </row>
    <row r="24" spans="1:18" ht="15.75" x14ac:dyDescent="0.25">
      <c r="A24" s="258"/>
      <c r="B24" s="302"/>
      <c r="C24" s="4">
        <f t="shared" si="0"/>
        <v>21</v>
      </c>
      <c r="D24" s="58" t="s">
        <v>812</v>
      </c>
      <c r="E24" s="1"/>
      <c r="F24" s="5">
        <v>11.52</v>
      </c>
      <c r="G24" s="6"/>
      <c r="H24" s="312"/>
      <c r="I24" s="4">
        <f t="shared" si="1"/>
        <v>21</v>
      </c>
      <c r="J24" s="58" t="s">
        <v>812</v>
      </c>
      <c r="K24" s="1"/>
      <c r="L24" s="5">
        <v>11.52</v>
      </c>
      <c r="M24" s="6"/>
      <c r="N24" s="1"/>
      <c r="O24" s="1"/>
      <c r="P24" s="1"/>
      <c r="Q24" s="1"/>
      <c r="R24" s="1"/>
    </row>
    <row r="25" spans="1:18" ht="15.75" x14ac:dyDescent="0.25">
      <c r="A25" s="258"/>
      <c r="B25" s="302"/>
      <c r="C25" s="4">
        <f t="shared" si="0"/>
        <v>22</v>
      </c>
      <c r="D25" s="58" t="s">
        <v>813</v>
      </c>
      <c r="E25" s="5">
        <v>3.93</v>
      </c>
      <c r="F25" s="6"/>
      <c r="G25" s="6"/>
      <c r="H25" s="312"/>
      <c r="I25" s="4">
        <f t="shared" si="1"/>
        <v>22</v>
      </c>
      <c r="J25" s="58" t="s">
        <v>813</v>
      </c>
      <c r="K25" s="5">
        <v>3.93</v>
      </c>
      <c r="L25" s="6"/>
      <c r="M25" s="6"/>
      <c r="N25" s="1"/>
      <c r="O25" s="1"/>
      <c r="P25" s="1"/>
      <c r="Q25" s="1"/>
      <c r="R25" s="1"/>
    </row>
    <row r="26" spans="1:18" ht="15.75" x14ac:dyDescent="0.25">
      <c r="A26" s="258"/>
      <c r="B26" s="302"/>
      <c r="C26" s="4">
        <f t="shared" si="0"/>
        <v>23</v>
      </c>
      <c r="D26" s="58" t="s">
        <v>814</v>
      </c>
      <c r="E26" s="5">
        <v>8.43</v>
      </c>
      <c r="F26" s="1"/>
      <c r="G26" s="1"/>
      <c r="H26" s="312"/>
      <c r="I26" s="4">
        <f t="shared" si="1"/>
        <v>23</v>
      </c>
      <c r="J26" s="58" t="s">
        <v>814</v>
      </c>
      <c r="K26" s="5">
        <v>8.43</v>
      </c>
      <c r="L26" s="6"/>
      <c r="M26" s="6"/>
      <c r="N26" s="1"/>
      <c r="O26" s="1"/>
      <c r="P26" s="1"/>
      <c r="Q26" s="1"/>
      <c r="R26" s="1"/>
    </row>
    <row r="27" spans="1:18" ht="15.75" x14ac:dyDescent="0.25">
      <c r="A27" s="258"/>
      <c r="B27" s="302"/>
      <c r="C27" s="4">
        <f t="shared" si="0"/>
        <v>24</v>
      </c>
      <c r="D27" s="58" t="s">
        <v>815</v>
      </c>
      <c r="E27" s="1"/>
      <c r="F27" s="1"/>
      <c r="G27" s="5">
        <v>15.86</v>
      </c>
      <c r="H27" s="312"/>
      <c r="I27" s="4">
        <f t="shared" si="1"/>
        <v>24</v>
      </c>
      <c r="J27" s="58" t="s">
        <v>815</v>
      </c>
      <c r="K27" s="1"/>
      <c r="L27" s="6"/>
      <c r="M27" s="5">
        <v>15.86</v>
      </c>
      <c r="N27" s="1"/>
      <c r="O27" s="1"/>
      <c r="P27" s="1"/>
      <c r="Q27" s="1"/>
      <c r="R27" s="1"/>
    </row>
    <row r="28" spans="1:18" ht="15.75" x14ac:dyDescent="0.25">
      <c r="A28" s="258"/>
      <c r="B28" s="302"/>
      <c r="C28" s="4">
        <f t="shared" si="0"/>
        <v>25</v>
      </c>
      <c r="D28" s="58" t="s">
        <v>816</v>
      </c>
      <c r="E28" s="1"/>
      <c r="F28" s="1"/>
      <c r="G28" s="5">
        <v>37.630000000000003</v>
      </c>
      <c r="H28" s="312"/>
      <c r="I28" s="4">
        <f t="shared" si="1"/>
        <v>25</v>
      </c>
      <c r="J28" s="58" t="s">
        <v>816</v>
      </c>
      <c r="K28" s="1"/>
      <c r="L28" s="6"/>
      <c r="M28" s="5">
        <v>37.630000000000003</v>
      </c>
      <c r="N28" s="1"/>
      <c r="O28" s="1"/>
      <c r="P28" s="1"/>
      <c r="Q28" s="1"/>
      <c r="R28" s="1"/>
    </row>
    <row r="29" spans="1:18" ht="15.75" x14ac:dyDescent="0.25">
      <c r="A29" s="258"/>
      <c r="B29" s="302"/>
      <c r="C29" s="4">
        <f t="shared" si="0"/>
        <v>26</v>
      </c>
      <c r="D29" s="58" t="s">
        <v>817</v>
      </c>
      <c r="E29" s="1"/>
      <c r="F29" s="1"/>
      <c r="G29" s="5">
        <v>33.44</v>
      </c>
      <c r="H29" s="312"/>
      <c r="I29" s="4">
        <f t="shared" si="1"/>
        <v>26</v>
      </c>
      <c r="J29" s="58" t="s">
        <v>817</v>
      </c>
      <c r="K29" s="1"/>
      <c r="L29" s="6"/>
      <c r="M29" s="5">
        <v>33.44</v>
      </c>
      <c r="N29" s="1"/>
      <c r="O29" s="1"/>
      <c r="P29" s="1"/>
      <c r="Q29" s="1"/>
      <c r="R29" s="1"/>
    </row>
    <row r="30" spans="1:18" ht="15.75" x14ac:dyDescent="0.25">
      <c r="A30" s="258"/>
      <c r="B30" s="302"/>
      <c r="C30" s="4">
        <f t="shared" si="0"/>
        <v>27</v>
      </c>
      <c r="D30" s="58" t="s">
        <v>818</v>
      </c>
      <c r="E30" s="1"/>
      <c r="F30" s="1"/>
      <c r="G30" s="5">
        <v>26</v>
      </c>
      <c r="H30" s="312"/>
      <c r="I30" s="4">
        <f t="shared" si="1"/>
        <v>27</v>
      </c>
      <c r="J30" s="58" t="s">
        <v>818</v>
      </c>
      <c r="K30" s="1"/>
      <c r="L30" s="6"/>
      <c r="M30" s="5">
        <v>26</v>
      </c>
      <c r="N30" s="1"/>
      <c r="O30" s="1"/>
      <c r="P30" s="1"/>
      <c r="Q30" s="1"/>
      <c r="R30" s="1"/>
    </row>
    <row r="31" spans="1:18" ht="15.75" x14ac:dyDescent="0.25">
      <c r="A31" s="258"/>
      <c r="B31" s="302"/>
      <c r="C31" s="4">
        <f t="shared" si="0"/>
        <v>28</v>
      </c>
      <c r="D31" s="58" t="s">
        <v>819</v>
      </c>
      <c r="E31" s="1"/>
      <c r="F31" s="1"/>
      <c r="G31" s="5">
        <v>23.09</v>
      </c>
      <c r="H31" s="312"/>
      <c r="I31" s="4">
        <f t="shared" si="1"/>
        <v>28</v>
      </c>
      <c r="J31" s="58" t="s">
        <v>819</v>
      </c>
      <c r="K31" s="1"/>
      <c r="L31" s="6"/>
      <c r="M31" s="5">
        <v>23.09</v>
      </c>
      <c r="N31" s="1"/>
      <c r="O31" s="1"/>
      <c r="P31" s="1"/>
      <c r="Q31" s="1"/>
      <c r="R31" s="1"/>
    </row>
    <row r="32" spans="1:18" ht="15.75" x14ac:dyDescent="0.25">
      <c r="A32" s="258"/>
      <c r="B32" s="302"/>
      <c r="C32" s="4">
        <f t="shared" si="0"/>
        <v>29</v>
      </c>
      <c r="D32" s="58" t="s">
        <v>820</v>
      </c>
      <c r="E32" s="1"/>
      <c r="F32" s="1"/>
      <c r="G32" s="5">
        <v>27.24</v>
      </c>
      <c r="H32" s="312"/>
      <c r="I32" s="4">
        <f t="shared" si="1"/>
        <v>29</v>
      </c>
      <c r="J32" s="58" t="s">
        <v>820</v>
      </c>
      <c r="K32" s="1"/>
      <c r="L32" s="6"/>
      <c r="M32" s="5">
        <v>27.24</v>
      </c>
      <c r="N32" s="1"/>
      <c r="O32" s="1"/>
      <c r="P32" s="1"/>
      <c r="Q32" s="1"/>
      <c r="R32" s="1"/>
    </row>
    <row r="33" spans="1:18" ht="15.75" x14ac:dyDescent="0.25">
      <c r="A33" s="258"/>
      <c r="B33" s="302"/>
      <c r="C33" s="4">
        <f t="shared" si="0"/>
        <v>30</v>
      </c>
      <c r="D33" s="58" t="s">
        <v>821</v>
      </c>
      <c r="E33" s="5">
        <v>1.1000000000000001</v>
      </c>
      <c r="F33" s="1"/>
      <c r="G33" s="1"/>
      <c r="H33" s="312"/>
      <c r="I33" s="4">
        <f t="shared" si="1"/>
        <v>30</v>
      </c>
      <c r="J33" s="58" t="s">
        <v>821</v>
      </c>
      <c r="K33" s="5">
        <v>1.1000000000000001</v>
      </c>
      <c r="L33" s="6"/>
      <c r="M33" s="6"/>
      <c r="N33" s="1"/>
      <c r="O33" s="1"/>
      <c r="P33" s="1"/>
      <c r="Q33" s="1"/>
      <c r="R33" s="1"/>
    </row>
    <row r="34" spans="1:18" ht="15.75" x14ac:dyDescent="0.25">
      <c r="A34" s="258"/>
      <c r="B34" s="302"/>
      <c r="C34" s="4">
        <f t="shared" si="0"/>
        <v>31</v>
      </c>
      <c r="D34" s="58" t="s">
        <v>822</v>
      </c>
      <c r="E34" s="5">
        <v>1.67</v>
      </c>
      <c r="F34" s="1"/>
      <c r="G34" s="1"/>
      <c r="H34" s="312"/>
      <c r="I34" s="4">
        <f t="shared" si="1"/>
        <v>31</v>
      </c>
      <c r="J34" s="58" t="s">
        <v>822</v>
      </c>
      <c r="K34" s="5">
        <v>1.67</v>
      </c>
      <c r="L34" s="6"/>
      <c r="M34" s="6"/>
      <c r="N34" s="1"/>
      <c r="O34" s="1"/>
      <c r="P34" s="1"/>
      <c r="Q34" s="1"/>
      <c r="R34" s="1"/>
    </row>
    <row r="35" spans="1:18" ht="15.75" x14ac:dyDescent="0.25">
      <c r="A35" s="258"/>
      <c r="B35" s="302"/>
      <c r="C35" s="4">
        <f t="shared" si="0"/>
        <v>32</v>
      </c>
      <c r="D35" s="58" t="s">
        <v>823</v>
      </c>
      <c r="E35" s="5">
        <v>5.5</v>
      </c>
      <c r="F35" s="1"/>
      <c r="G35" s="1"/>
      <c r="H35" s="312"/>
      <c r="I35" s="4">
        <f t="shared" si="1"/>
        <v>32</v>
      </c>
      <c r="J35" s="58" t="s">
        <v>823</v>
      </c>
      <c r="K35" s="5">
        <v>5.5</v>
      </c>
      <c r="L35" s="6"/>
      <c r="M35" s="6"/>
      <c r="N35" s="1"/>
      <c r="O35" s="1"/>
      <c r="P35" s="1"/>
      <c r="Q35" s="1"/>
      <c r="R35" s="1"/>
    </row>
    <row r="36" spans="1:18" ht="15.75" x14ac:dyDescent="0.25">
      <c r="A36" s="258"/>
      <c r="B36" s="302"/>
      <c r="C36" s="4">
        <f t="shared" si="0"/>
        <v>33</v>
      </c>
      <c r="D36" s="58" t="s">
        <v>824</v>
      </c>
      <c r="E36" s="1"/>
      <c r="F36" s="5">
        <v>13.76</v>
      </c>
      <c r="G36" s="1"/>
      <c r="H36" s="312"/>
      <c r="I36" s="4">
        <f t="shared" si="1"/>
        <v>33</v>
      </c>
      <c r="J36" s="58" t="s">
        <v>824</v>
      </c>
      <c r="K36" s="1"/>
      <c r="L36" s="5">
        <v>13.76</v>
      </c>
      <c r="M36" s="6"/>
      <c r="N36" s="1"/>
      <c r="O36" s="1"/>
      <c r="P36" s="1"/>
      <c r="Q36" s="1"/>
      <c r="R36" s="1"/>
    </row>
    <row r="37" spans="1:18" ht="15.75" x14ac:dyDescent="0.25">
      <c r="A37" s="258"/>
      <c r="B37" s="302"/>
      <c r="C37" s="4">
        <f t="shared" si="0"/>
        <v>34</v>
      </c>
      <c r="D37" s="58" t="s">
        <v>825</v>
      </c>
      <c r="E37" s="5">
        <v>2.19</v>
      </c>
      <c r="F37" s="1"/>
      <c r="G37" s="1"/>
      <c r="H37" s="312"/>
      <c r="I37" s="4">
        <f t="shared" si="1"/>
        <v>34</v>
      </c>
      <c r="J37" s="58" t="s">
        <v>825</v>
      </c>
      <c r="K37" s="5">
        <v>2.19</v>
      </c>
      <c r="L37" s="6"/>
      <c r="M37" s="6"/>
      <c r="N37" s="1"/>
      <c r="O37" s="1"/>
      <c r="P37" s="1"/>
      <c r="Q37" s="1"/>
      <c r="R37" s="1"/>
    </row>
    <row r="38" spans="1:18" ht="15.75" x14ac:dyDescent="0.25">
      <c r="A38" s="258"/>
      <c r="B38" s="302"/>
      <c r="C38" s="4">
        <f t="shared" si="0"/>
        <v>35</v>
      </c>
      <c r="D38" s="58" t="s">
        <v>826</v>
      </c>
      <c r="E38" s="5">
        <v>4.71</v>
      </c>
      <c r="F38" s="1"/>
      <c r="G38" s="1"/>
      <c r="H38" s="312"/>
      <c r="I38" s="4">
        <f t="shared" si="1"/>
        <v>35</v>
      </c>
      <c r="J38" s="58" t="s">
        <v>826</v>
      </c>
      <c r="K38" s="5">
        <v>4.71</v>
      </c>
      <c r="L38" s="6"/>
      <c r="M38" s="6"/>
      <c r="N38" s="1"/>
      <c r="O38" s="1"/>
      <c r="P38" s="1"/>
      <c r="Q38" s="1"/>
      <c r="R38" s="1"/>
    </row>
    <row r="39" spans="1:18" ht="15.75" x14ac:dyDescent="0.25">
      <c r="A39" s="258"/>
      <c r="B39" s="302"/>
      <c r="C39" s="4">
        <f t="shared" si="0"/>
        <v>36</v>
      </c>
      <c r="D39" s="58" t="s">
        <v>827</v>
      </c>
      <c r="E39" s="5">
        <v>1.53</v>
      </c>
      <c r="F39" s="1"/>
      <c r="G39" s="1"/>
      <c r="H39" s="312"/>
      <c r="I39" s="4">
        <f t="shared" si="1"/>
        <v>36</v>
      </c>
      <c r="J39" s="58" t="s">
        <v>827</v>
      </c>
      <c r="K39" s="5">
        <v>1.53</v>
      </c>
      <c r="L39" s="6"/>
      <c r="M39" s="6"/>
      <c r="N39" s="1"/>
      <c r="O39" s="1"/>
      <c r="P39" s="1"/>
      <c r="Q39" s="1"/>
      <c r="R39" s="1"/>
    </row>
    <row r="40" spans="1:18" ht="15.75" x14ac:dyDescent="0.25">
      <c r="A40" s="258"/>
      <c r="B40" s="302"/>
      <c r="C40" s="4">
        <f t="shared" si="0"/>
        <v>37</v>
      </c>
      <c r="D40" s="58" t="s">
        <v>828</v>
      </c>
      <c r="E40" s="5">
        <v>1.33</v>
      </c>
      <c r="F40" s="1"/>
      <c r="G40" s="1"/>
      <c r="H40" s="312"/>
      <c r="I40" s="4">
        <f t="shared" si="1"/>
        <v>37</v>
      </c>
      <c r="J40" s="58" t="s">
        <v>828</v>
      </c>
      <c r="K40" s="5">
        <v>1.33</v>
      </c>
      <c r="L40" s="6"/>
      <c r="M40" s="6"/>
      <c r="N40" s="1"/>
      <c r="O40" s="1"/>
      <c r="P40" s="1"/>
      <c r="Q40" s="1"/>
      <c r="R40" s="1"/>
    </row>
    <row r="41" spans="1:18" ht="15.75" x14ac:dyDescent="0.25">
      <c r="A41" s="258"/>
      <c r="B41" s="302"/>
      <c r="C41" s="4">
        <f t="shared" si="0"/>
        <v>38</v>
      </c>
      <c r="D41" s="58" t="s">
        <v>829</v>
      </c>
      <c r="E41" s="5">
        <v>7.39</v>
      </c>
      <c r="F41" s="1"/>
      <c r="G41" s="1"/>
      <c r="H41" s="312"/>
      <c r="I41" s="4">
        <f t="shared" si="1"/>
        <v>38</v>
      </c>
      <c r="J41" s="58" t="s">
        <v>829</v>
      </c>
      <c r="K41" s="5">
        <v>7.39</v>
      </c>
      <c r="L41" s="6"/>
      <c r="M41" s="6"/>
      <c r="N41" s="1"/>
      <c r="O41" s="1"/>
      <c r="P41" s="1"/>
      <c r="Q41" s="1"/>
      <c r="R41" s="1"/>
    </row>
    <row r="42" spans="1:18" ht="15.75" x14ac:dyDescent="0.25">
      <c r="A42" s="258"/>
      <c r="B42" s="302"/>
      <c r="C42" s="4">
        <f t="shared" si="0"/>
        <v>39</v>
      </c>
      <c r="D42" s="58" t="s">
        <v>830</v>
      </c>
      <c r="E42" s="5">
        <v>3.12</v>
      </c>
      <c r="F42" s="1"/>
      <c r="G42" s="1"/>
      <c r="H42" s="312"/>
      <c r="I42" s="4">
        <f t="shared" si="1"/>
        <v>39</v>
      </c>
      <c r="J42" s="58" t="s">
        <v>830</v>
      </c>
      <c r="K42" s="5">
        <v>3.12</v>
      </c>
      <c r="L42" s="6"/>
      <c r="M42" s="6"/>
      <c r="N42" s="1"/>
      <c r="O42" s="1"/>
      <c r="P42" s="1"/>
      <c r="Q42" s="1"/>
      <c r="R42" s="1"/>
    </row>
    <row r="43" spans="1:18" ht="15.75" x14ac:dyDescent="0.25">
      <c r="A43" s="258"/>
      <c r="B43" s="302"/>
      <c r="C43" s="4">
        <f t="shared" si="0"/>
        <v>40</v>
      </c>
      <c r="D43" s="58" t="s">
        <v>831</v>
      </c>
      <c r="E43" s="5">
        <v>4.3600000000000003</v>
      </c>
      <c r="F43" s="1"/>
      <c r="G43" s="1"/>
      <c r="H43" s="312"/>
      <c r="I43" s="4">
        <f t="shared" si="1"/>
        <v>40</v>
      </c>
      <c r="J43" s="58" t="s">
        <v>831</v>
      </c>
      <c r="K43" s="5">
        <v>4.3600000000000003</v>
      </c>
      <c r="L43" s="6"/>
      <c r="M43" s="6"/>
      <c r="N43" s="1"/>
      <c r="O43" s="1"/>
      <c r="P43" s="1"/>
      <c r="Q43" s="1"/>
      <c r="R43" s="1"/>
    </row>
    <row r="44" spans="1:18" ht="15.75" x14ac:dyDescent="0.25">
      <c r="A44" s="258"/>
      <c r="B44" s="302"/>
      <c r="C44" s="4">
        <f t="shared" si="0"/>
        <v>41</v>
      </c>
      <c r="D44" s="58" t="s">
        <v>670</v>
      </c>
      <c r="E44" s="5">
        <v>7.07</v>
      </c>
      <c r="F44" s="1"/>
      <c r="G44" s="1"/>
      <c r="H44" s="312"/>
      <c r="I44" s="4">
        <f t="shared" si="1"/>
        <v>41</v>
      </c>
      <c r="J44" s="58" t="s">
        <v>670</v>
      </c>
      <c r="K44" s="5">
        <v>7.07</v>
      </c>
      <c r="L44" s="6"/>
      <c r="M44" s="6"/>
      <c r="N44" s="1"/>
      <c r="O44" s="1"/>
      <c r="P44" s="1"/>
      <c r="Q44" s="1"/>
      <c r="R44" s="1"/>
    </row>
    <row r="45" spans="1:18" ht="15.75" x14ac:dyDescent="0.25">
      <c r="A45" s="258"/>
      <c r="B45" s="302"/>
      <c r="C45" s="4">
        <f t="shared" si="0"/>
        <v>42</v>
      </c>
      <c r="D45" s="58" t="s">
        <v>832</v>
      </c>
      <c r="E45" s="1"/>
      <c r="F45" s="5">
        <v>10.42</v>
      </c>
      <c r="G45" s="1"/>
      <c r="H45" s="312"/>
      <c r="I45" s="4">
        <f t="shared" si="1"/>
        <v>42</v>
      </c>
      <c r="J45" s="58" t="s">
        <v>832</v>
      </c>
      <c r="K45" s="1"/>
      <c r="L45" s="5">
        <v>10.42</v>
      </c>
      <c r="M45" s="6"/>
      <c r="N45" s="1"/>
      <c r="O45" s="1"/>
      <c r="P45" s="1"/>
      <c r="Q45" s="1"/>
      <c r="R45" s="1"/>
    </row>
    <row r="46" spans="1:18" ht="15.75" x14ac:dyDescent="0.25">
      <c r="A46" s="258"/>
      <c r="B46" s="302"/>
      <c r="C46" s="4">
        <f t="shared" si="0"/>
        <v>43</v>
      </c>
      <c r="D46" s="58" t="s">
        <v>833</v>
      </c>
      <c r="E46" s="5">
        <v>6.14</v>
      </c>
      <c r="F46" s="1"/>
      <c r="G46" s="1"/>
      <c r="H46" s="312"/>
      <c r="I46" s="4">
        <f t="shared" si="1"/>
        <v>43</v>
      </c>
      <c r="J46" s="58" t="s">
        <v>833</v>
      </c>
      <c r="K46" s="5">
        <v>6.14</v>
      </c>
      <c r="L46" s="6"/>
      <c r="M46" s="6"/>
      <c r="N46" s="1"/>
      <c r="O46" s="1"/>
      <c r="P46" s="1"/>
      <c r="Q46" s="1"/>
      <c r="R46" s="1"/>
    </row>
    <row r="47" spans="1:18" ht="15.75" x14ac:dyDescent="0.25">
      <c r="A47" s="258"/>
      <c r="B47" s="302"/>
      <c r="C47" s="4">
        <f t="shared" si="0"/>
        <v>44</v>
      </c>
      <c r="D47" s="58" t="s">
        <v>834</v>
      </c>
      <c r="E47" s="5">
        <v>7.35</v>
      </c>
      <c r="F47" s="1"/>
      <c r="G47" s="1"/>
      <c r="H47" s="312"/>
      <c r="I47" s="4">
        <f t="shared" si="1"/>
        <v>44</v>
      </c>
      <c r="J47" s="58" t="s">
        <v>834</v>
      </c>
      <c r="K47" s="5">
        <v>7.35</v>
      </c>
      <c r="L47" s="6"/>
      <c r="M47" s="6"/>
      <c r="N47" s="1"/>
      <c r="O47" s="1"/>
      <c r="P47" s="1"/>
      <c r="Q47" s="1"/>
      <c r="R47" s="1"/>
    </row>
    <row r="48" spans="1:18" ht="15.75" x14ac:dyDescent="0.25">
      <c r="A48" s="258"/>
      <c r="B48" s="302"/>
      <c r="C48" s="4">
        <f t="shared" si="0"/>
        <v>45</v>
      </c>
      <c r="D48" s="58" t="s">
        <v>636</v>
      </c>
      <c r="E48" s="5">
        <v>5.23</v>
      </c>
      <c r="F48" s="1"/>
      <c r="G48" s="1"/>
      <c r="H48" s="312"/>
      <c r="I48" s="4">
        <f t="shared" si="1"/>
        <v>45</v>
      </c>
      <c r="J48" s="58" t="s">
        <v>636</v>
      </c>
      <c r="K48" s="5">
        <v>5.23</v>
      </c>
      <c r="L48" s="6"/>
      <c r="M48" s="6"/>
      <c r="N48" s="1"/>
      <c r="O48" s="1"/>
      <c r="P48" s="1"/>
      <c r="Q48" s="1"/>
      <c r="R48" s="1"/>
    </row>
    <row r="49" spans="1:18" ht="15.75" x14ac:dyDescent="0.25">
      <c r="A49" s="258"/>
      <c r="B49" s="302"/>
      <c r="C49" s="4">
        <f t="shared" si="0"/>
        <v>46</v>
      </c>
      <c r="D49" s="58" t="s">
        <v>835</v>
      </c>
      <c r="E49" s="5">
        <v>1.57</v>
      </c>
      <c r="F49" s="1"/>
      <c r="G49" s="1"/>
      <c r="H49" s="312"/>
      <c r="I49" s="4">
        <f t="shared" si="1"/>
        <v>46</v>
      </c>
      <c r="J49" s="58" t="s">
        <v>835</v>
      </c>
      <c r="K49" s="5">
        <v>1.57</v>
      </c>
      <c r="L49" s="6"/>
      <c r="M49" s="6"/>
      <c r="N49" s="1"/>
      <c r="O49" s="1"/>
      <c r="P49" s="1"/>
      <c r="Q49" s="1"/>
      <c r="R49" s="1"/>
    </row>
    <row r="50" spans="1:18" ht="15.75" x14ac:dyDescent="0.25">
      <c r="A50" s="258"/>
      <c r="B50" s="302"/>
      <c r="C50" s="4">
        <f t="shared" si="0"/>
        <v>47</v>
      </c>
      <c r="D50" s="58" t="s">
        <v>485</v>
      </c>
      <c r="E50" s="5">
        <v>3.45</v>
      </c>
      <c r="F50" s="1"/>
      <c r="G50" s="1"/>
      <c r="H50" s="312"/>
      <c r="I50" s="4">
        <f t="shared" si="1"/>
        <v>47</v>
      </c>
      <c r="J50" s="58" t="s">
        <v>485</v>
      </c>
      <c r="K50" s="5">
        <v>3.45</v>
      </c>
      <c r="L50" s="6"/>
      <c r="M50" s="6"/>
      <c r="N50" s="1"/>
      <c r="O50" s="1"/>
      <c r="P50" s="1"/>
      <c r="Q50" s="1"/>
      <c r="R50" s="1"/>
    </row>
    <row r="51" spans="1:18" ht="15.75" x14ac:dyDescent="0.25">
      <c r="A51" s="258"/>
      <c r="B51" s="302"/>
      <c r="C51" s="4">
        <f t="shared" si="0"/>
        <v>48</v>
      </c>
      <c r="D51" s="58" t="s">
        <v>836</v>
      </c>
      <c r="E51" s="5">
        <v>0.86</v>
      </c>
      <c r="F51" s="1"/>
      <c r="G51" s="1"/>
      <c r="H51" s="312"/>
      <c r="I51" s="4">
        <f t="shared" si="1"/>
        <v>48</v>
      </c>
      <c r="J51" s="58" t="s">
        <v>836</v>
      </c>
      <c r="K51" s="5">
        <v>0.86</v>
      </c>
      <c r="L51" s="6"/>
      <c r="M51" s="6"/>
      <c r="N51" s="1"/>
      <c r="O51" s="1"/>
      <c r="P51" s="1"/>
      <c r="Q51" s="1"/>
      <c r="R51" s="1"/>
    </row>
    <row r="52" spans="1:18" ht="15.75" x14ac:dyDescent="0.25">
      <c r="A52" s="258"/>
      <c r="B52" s="302"/>
      <c r="C52" s="4">
        <f t="shared" si="0"/>
        <v>49</v>
      </c>
      <c r="D52" s="58" t="s">
        <v>837</v>
      </c>
      <c r="E52" s="5">
        <v>0.59</v>
      </c>
      <c r="F52" s="1"/>
      <c r="G52" s="1"/>
      <c r="H52" s="312"/>
      <c r="I52" s="4">
        <f t="shared" si="1"/>
        <v>49</v>
      </c>
      <c r="J52" s="58" t="s">
        <v>837</v>
      </c>
      <c r="K52" s="5">
        <v>0.59</v>
      </c>
      <c r="L52" s="6"/>
      <c r="M52" s="6"/>
      <c r="N52" s="1"/>
      <c r="O52" s="1"/>
      <c r="P52" s="1"/>
      <c r="Q52" s="1"/>
      <c r="R52" s="1"/>
    </row>
    <row r="53" spans="1:18" ht="15.75" x14ac:dyDescent="0.25">
      <c r="A53" s="258"/>
      <c r="B53" s="302"/>
      <c r="C53" s="4">
        <f t="shared" si="0"/>
        <v>50</v>
      </c>
      <c r="D53" s="58" t="s">
        <v>838</v>
      </c>
      <c r="E53" s="5">
        <v>0.49</v>
      </c>
      <c r="F53" s="1"/>
      <c r="G53" s="1"/>
      <c r="H53" s="312"/>
      <c r="I53" s="4">
        <f t="shared" si="1"/>
        <v>50</v>
      </c>
      <c r="J53" s="58" t="s">
        <v>838</v>
      </c>
      <c r="K53" s="5">
        <v>0.49</v>
      </c>
      <c r="L53" s="6"/>
      <c r="M53" s="6"/>
      <c r="N53" s="1"/>
      <c r="O53" s="1"/>
      <c r="P53" s="1"/>
      <c r="Q53" s="1"/>
      <c r="R53" s="1"/>
    </row>
    <row r="54" spans="1:18" ht="15.75" x14ac:dyDescent="0.25">
      <c r="A54" s="258"/>
      <c r="B54" s="302"/>
      <c r="C54" s="4">
        <f t="shared" si="0"/>
        <v>51</v>
      </c>
      <c r="D54" s="58" t="s">
        <v>839</v>
      </c>
      <c r="E54" s="1"/>
      <c r="F54" s="5">
        <v>11.68</v>
      </c>
      <c r="G54" s="1"/>
      <c r="H54" s="312"/>
      <c r="I54" s="4">
        <f t="shared" si="1"/>
        <v>51</v>
      </c>
      <c r="J54" s="58" t="s">
        <v>839</v>
      </c>
      <c r="K54" s="1"/>
      <c r="L54" s="5">
        <v>11.68</v>
      </c>
      <c r="M54" s="6"/>
      <c r="N54" s="1"/>
      <c r="O54" s="1"/>
      <c r="P54" s="1"/>
      <c r="Q54" s="1"/>
      <c r="R54" s="1"/>
    </row>
    <row r="55" spans="1:18" ht="15.75" x14ac:dyDescent="0.25">
      <c r="A55" s="258"/>
      <c r="B55" s="302"/>
      <c r="C55" s="4">
        <f t="shared" si="0"/>
        <v>52</v>
      </c>
      <c r="D55" s="58" t="s">
        <v>840</v>
      </c>
      <c r="E55" s="5">
        <v>5.53</v>
      </c>
      <c r="F55" s="1"/>
      <c r="G55" s="1"/>
      <c r="H55" s="312"/>
      <c r="I55" s="4">
        <f t="shared" si="1"/>
        <v>52</v>
      </c>
      <c r="J55" s="58" t="s">
        <v>840</v>
      </c>
      <c r="K55" s="5">
        <v>5.53</v>
      </c>
      <c r="L55" s="6"/>
      <c r="M55" s="6"/>
      <c r="N55" s="1"/>
      <c r="O55" s="1"/>
      <c r="P55" s="1"/>
      <c r="Q55" s="1"/>
      <c r="R55" s="1"/>
    </row>
    <row r="56" spans="1:18" ht="15.75" x14ac:dyDescent="0.25">
      <c r="A56" s="258"/>
      <c r="B56" s="302"/>
      <c r="C56" s="4">
        <f t="shared" si="0"/>
        <v>53</v>
      </c>
      <c r="D56" s="58" t="s">
        <v>841</v>
      </c>
      <c r="E56" s="5">
        <v>3.67</v>
      </c>
      <c r="F56" s="1"/>
      <c r="G56" s="1"/>
      <c r="H56" s="312"/>
      <c r="I56" s="4">
        <f t="shared" si="1"/>
        <v>53</v>
      </c>
      <c r="J56" s="58" t="s">
        <v>841</v>
      </c>
      <c r="K56" s="5">
        <v>3.67</v>
      </c>
      <c r="L56" s="6"/>
      <c r="M56" s="6"/>
      <c r="N56" s="1"/>
      <c r="O56" s="1"/>
      <c r="P56" s="1"/>
      <c r="Q56" s="1"/>
      <c r="R56" s="1"/>
    </row>
    <row r="57" spans="1:18" ht="15.75" x14ac:dyDescent="0.25">
      <c r="A57" s="258"/>
      <c r="B57" s="302"/>
      <c r="C57" s="4">
        <f t="shared" si="0"/>
        <v>54</v>
      </c>
      <c r="D57" s="58" t="s">
        <v>842</v>
      </c>
      <c r="E57" s="5">
        <v>5.54</v>
      </c>
      <c r="F57" s="1"/>
      <c r="G57" s="1"/>
      <c r="H57" s="312"/>
      <c r="I57" s="4">
        <f t="shared" si="1"/>
        <v>54</v>
      </c>
      <c r="J57" s="58" t="s">
        <v>842</v>
      </c>
      <c r="K57" s="5">
        <v>5.54</v>
      </c>
      <c r="L57" s="6"/>
      <c r="M57" s="6"/>
      <c r="N57" s="1"/>
      <c r="O57" s="1"/>
      <c r="P57" s="1"/>
      <c r="Q57" s="1"/>
      <c r="R57" s="1"/>
    </row>
    <row r="58" spans="1:18" ht="15.75" x14ac:dyDescent="0.25">
      <c r="A58" s="258"/>
      <c r="B58" s="302"/>
      <c r="C58" s="4">
        <f t="shared" si="0"/>
        <v>55</v>
      </c>
      <c r="D58" s="58" t="s">
        <v>843</v>
      </c>
      <c r="E58" s="5">
        <v>0.14000000000000001</v>
      </c>
      <c r="F58" s="1"/>
      <c r="G58" s="1"/>
      <c r="H58" s="312"/>
      <c r="I58" s="4">
        <f t="shared" si="1"/>
        <v>55</v>
      </c>
      <c r="J58" s="58" t="s">
        <v>843</v>
      </c>
      <c r="K58" s="5">
        <v>0.14000000000000001</v>
      </c>
      <c r="L58" s="6"/>
      <c r="M58" s="6"/>
      <c r="N58" s="1"/>
      <c r="O58" s="1"/>
      <c r="P58" s="1"/>
      <c r="Q58" s="1"/>
      <c r="R58" s="1"/>
    </row>
    <row r="59" spans="1:18" ht="15.75" x14ac:dyDescent="0.25">
      <c r="A59" s="258"/>
      <c r="B59" s="302"/>
      <c r="C59" s="4">
        <f t="shared" si="0"/>
        <v>56</v>
      </c>
      <c r="D59" s="58" t="s">
        <v>844</v>
      </c>
      <c r="E59" s="5">
        <v>3.19</v>
      </c>
      <c r="F59" s="1"/>
      <c r="G59" s="1"/>
      <c r="H59" s="312"/>
      <c r="I59" s="4">
        <f t="shared" si="1"/>
        <v>56</v>
      </c>
      <c r="J59" s="58" t="s">
        <v>844</v>
      </c>
      <c r="K59" s="5">
        <v>3.19</v>
      </c>
      <c r="L59" s="6"/>
      <c r="M59" s="6"/>
      <c r="N59" s="1"/>
      <c r="O59" s="1"/>
      <c r="P59" s="1"/>
      <c r="Q59" s="1"/>
      <c r="R59" s="1"/>
    </row>
    <row r="60" spans="1:18" ht="15.75" x14ac:dyDescent="0.25">
      <c r="A60" s="258"/>
      <c r="B60" s="302"/>
      <c r="C60" s="4">
        <f t="shared" si="0"/>
        <v>57</v>
      </c>
      <c r="D60" s="58" t="s">
        <v>845</v>
      </c>
      <c r="E60" s="5">
        <v>2.4700000000000002</v>
      </c>
      <c r="F60" s="1"/>
      <c r="G60" s="1"/>
      <c r="H60" s="312"/>
      <c r="I60" s="4">
        <f t="shared" si="1"/>
        <v>57</v>
      </c>
      <c r="J60" s="58" t="s">
        <v>845</v>
      </c>
      <c r="K60" s="5">
        <v>2.4700000000000002</v>
      </c>
      <c r="L60" s="6"/>
      <c r="M60" s="6"/>
      <c r="N60" s="1"/>
      <c r="O60" s="1"/>
      <c r="P60" s="1"/>
      <c r="Q60" s="1"/>
      <c r="R60" s="1"/>
    </row>
    <row r="61" spans="1:18" ht="15.75" x14ac:dyDescent="0.25">
      <c r="A61" s="258"/>
      <c r="B61" s="302"/>
      <c r="C61" s="4">
        <f t="shared" si="0"/>
        <v>58</v>
      </c>
      <c r="D61" s="58" t="s">
        <v>846</v>
      </c>
      <c r="E61" s="5">
        <v>2.6</v>
      </c>
      <c r="F61" s="1"/>
      <c r="G61" s="1"/>
      <c r="H61" s="312"/>
      <c r="I61" s="4">
        <f t="shared" si="1"/>
        <v>58</v>
      </c>
      <c r="J61" s="58" t="s">
        <v>846</v>
      </c>
      <c r="K61" s="5">
        <v>2.6</v>
      </c>
      <c r="L61" s="6"/>
      <c r="M61" s="6"/>
      <c r="N61" s="1"/>
      <c r="O61" s="1"/>
      <c r="P61" s="1"/>
      <c r="Q61" s="1"/>
      <c r="R61" s="1"/>
    </row>
    <row r="62" spans="1:18" ht="15.75" x14ac:dyDescent="0.25">
      <c r="A62" s="258"/>
      <c r="B62" s="302"/>
      <c r="C62" s="4">
        <f t="shared" si="0"/>
        <v>59</v>
      </c>
      <c r="D62" s="58" t="s">
        <v>847</v>
      </c>
      <c r="E62" s="5">
        <v>3.77</v>
      </c>
      <c r="F62" s="1"/>
      <c r="G62" s="1"/>
      <c r="H62" s="312"/>
      <c r="I62" s="4">
        <f t="shared" si="1"/>
        <v>59</v>
      </c>
      <c r="J62" s="58" t="s">
        <v>847</v>
      </c>
      <c r="K62" s="5">
        <v>3.77</v>
      </c>
      <c r="L62" s="6"/>
      <c r="M62" s="6"/>
      <c r="N62" s="1"/>
      <c r="O62" s="1"/>
      <c r="P62" s="1"/>
      <c r="Q62" s="1"/>
      <c r="R62" s="1"/>
    </row>
    <row r="63" spans="1:18" ht="15.75" x14ac:dyDescent="0.25">
      <c r="A63" s="258"/>
      <c r="B63" s="302"/>
      <c r="C63" s="4">
        <f t="shared" si="0"/>
        <v>60</v>
      </c>
      <c r="D63" s="58" t="s">
        <v>848</v>
      </c>
      <c r="E63" s="5">
        <v>3.12</v>
      </c>
      <c r="F63" s="1"/>
      <c r="G63" s="1"/>
      <c r="H63" s="312"/>
      <c r="I63" s="4">
        <f t="shared" si="1"/>
        <v>60</v>
      </c>
      <c r="J63" s="58" t="s">
        <v>848</v>
      </c>
      <c r="K63" s="5">
        <v>3.12</v>
      </c>
      <c r="L63" s="6"/>
      <c r="M63" s="6"/>
      <c r="N63" s="1"/>
      <c r="O63" s="1"/>
      <c r="P63" s="1"/>
      <c r="Q63" s="1"/>
      <c r="R63" s="1"/>
    </row>
    <row r="64" spans="1:18" ht="15.75" x14ac:dyDescent="0.25">
      <c r="A64" s="258"/>
      <c r="B64" s="302"/>
      <c r="C64" s="4">
        <f t="shared" si="0"/>
        <v>61</v>
      </c>
      <c r="D64" s="58" t="s">
        <v>849</v>
      </c>
      <c r="E64" s="5">
        <v>1.32</v>
      </c>
      <c r="F64" s="1"/>
      <c r="G64" s="1"/>
      <c r="H64" s="312"/>
      <c r="I64" s="4">
        <f t="shared" si="1"/>
        <v>61</v>
      </c>
      <c r="J64" s="58" t="s">
        <v>849</v>
      </c>
      <c r="K64" s="5">
        <v>1.32</v>
      </c>
      <c r="L64" s="6"/>
      <c r="M64" s="6"/>
      <c r="N64" s="1"/>
      <c r="O64" s="1"/>
      <c r="P64" s="1"/>
      <c r="Q64" s="1"/>
      <c r="R64" s="1"/>
    </row>
    <row r="65" spans="1:18" ht="15.75" x14ac:dyDescent="0.25">
      <c r="A65" s="258"/>
      <c r="B65" s="302"/>
      <c r="C65" s="4">
        <f t="shared" si="0"/>
        <v>62</v>
      </c>
      <c r="D65" s="58" t="s">
        <v>850</v>
      </c>
      <c r="E65" s="5">
        <v>1.65</v>
      </c>
      <c r="F65" s="1"/>
      <c r="G65" s="1"/>
      <c r="H65" s="312"/>
      <c r="I65" s="4">
        <f t="shared" si="1"/>
        <v>62</v>
      </c>
      <c r="J65" s="58" t="s">
        <v>850</v>
      </c>
      <c r="K65" s="5">
        <v>1.65</v>
      </c>
      <c r="L65" s="6"/>
      <c r="M65" s="6"/>
      <c r="N65" s="1"/>
      <c r="O65" s="1"/>
      <c r="P65" s="1"/>
      <c r="Q65" s="1"/>
      <c r="R65" s="1"/>
    </row>
    <row r="68" spans="1:18" ht="18.75" x14ac:dyDescent="0.3">
      <c r="B68" s="313" t="s">
        <v>897</v>
      </c>
      <c r="C68" s="313" t="s">
        <v>35</v>
      </c>
      <c r="D68" s="313" t="s">
        <v>898</v>
      </c>
      <c r="E68" s="313"/>
      <c r="F68" s="313"/>
      <c r="G68" s="313"/>
      <c r="H68" s="313"/>
      <c r="I68" s="313"/>
      <c r="J68" s="313"/>
      <c r="K68" s="313"/>
      <c r="L68" s="313"/>
      <c r="M68" s="313"/>
      <c r="N68" s="313"/>
      <c r="O68" s="314"/>
      <c r="P68" s="314"/>
      <c r="Q68" s="314"/>
      <c r="R68" s="314"/>
    </row>
    <row r="69" spans="1:18" ht="18.75" x14ac:dyDescent="0.3">
      <c r="B69" s="313" t="s">
        <v>899</v>
      </c>
      <c r="C69" s="313" t="s">
        <v>35</v>
      </c>
      <c r="D69" s="313" t="s">
        <v>902</v>
      </c>
      <c r="E69" s="315" t="s">
        <v>903</v>
      </c>
      <c r="F69" s="313"/>
      <c r="G69" s="313"/>
      <c r="H69" s="313"/>
      <c r="I69" s="313"/>
      <c r="J69" s="313"/>
      <c r="K69" s="313"/>
      <c r="L69" s="313"/>
      <c r="M69" s="313"/>
      <c r="N69" s="313"/>
      <c r="O69" s="314"/>
      <c r="P69" s="314"/>
      <c r="Q69" s="314"/>
      <c r="R69" s="314"/>
    </row>
    <row r="70" spans="1:18" ht="18.75" x14ac:dyDescent="0.3">
      <c r="B70" s="313"/>
      <c r="C70" s="313"/>
      <c r="D70" s="313" t="s">
        <v>900</v>
      </c>
      <c r="E70" s="315" t="s">
        <v>901</v>
      </c>
      <c r="F70" s="313"/>
      <c r="G70" s="313"/>
      <c r="H70" s="313"/>
      <c r="I70" s="313"/>
      <c r="J70" s="313"/>
      <c r="K70" s="313"/>
      <c r="L70" s="313"/>
      <c r="M70" s="313"/>
      <c r="N70" s="313"/>
      <c r="O70" s="314"/>
      <c r="P70" s="314"/>
      <c r="Q70" s="314"/>
      <c r="R70" s="314"/>
    </row>
    <row r="71" spans="1:18" ht="18.75" x14ac:dyDescent="0.3">
      <c r="B71" s="313"/>
      <c r="C71" s="313"/>
      <c r="D71" s="313"/>
      <c r="E71" s="313"/>
      <c r="F71" s="313"/>
      <c r="G71" s="313"/>
      <c r="H71" s="313"/>
      <c r="I71" s="313"/>
      <c r="J71" s="313"/>
      <c r="K71" s="313"/>
      <c r="L71" s="313"/>
      <c r="M71" s="313"/>
      <c r="N71" s="313"/>
      <c r="O71" s="314"/>
      <c r="P71" s="314"/>
      <c r="Q71" s="314"/>
      <c r="R71" s="314"/>
    </row>
    <row r="72" spans="1:18" x14ac:dyDescent="0.25">
      <c r="B72" s="314"/>
      <c r="C72" s="314"/>
      <c r="D72" s="314"/>
      <c r="E72" s="314"/>
      <c r="F72" s="314"/>
      <c r="G72" s="314"/>
      <c r="H72" s="314"/>
      <c r="I72" s="314"/>
      <c r="J72" s="314"/>
      <c r="K72" s="314"/>
      <c r="L72" s="314"/>
      <c r="M72" s="314"/>
      <c r="N72" s="314"/>
      <c r="O72" s="314"/>
      <c r="P72" s="314"/>
      <c r="Q72" s="314"/>
      <c r="R72" s="314"/>
    </row>
  </sheetData>
  <mergeCells count="13">
    <mergeCell ref="O2:O3"/>
    <mergeCell ref="P2:P3"/>
    <mergeCell ref="Q2:Q3"/>
    <mergeCell ref="R2:R3"/>
    <mergeCell ref="A4:A65"/>
    <mergeCell ref="B4:B65"/>
    <mergeCell ref="H4:H65"/>
    <mergeCell ref="A2:A3"/>
    <mergeCell ref="B2:B3"/>
    <mergeCell ref="C2:G2"/>
    <mergeCell ref="H2:H3"/>
    <mergeCell ref="I2:M2"/>
    <mergeCell ref="N2:N3"/>
  </mergeCells>
  <pageMargins left="0.7" right="0.7" top="0.75" bottom="0.75" header="0.3" footer="0.3"/>
  <pageSetup scale="47" orientation="landscape" horizontalDpi="4294967293" verticalDpi="4294967293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65"/>
  <sheetViews>
    <sheetView view="pageBreakPreview" zoomScale="60" zoomScaleNormal="70" workbookViewId="0">
      <selection activeCell="B22" sqref="B22:R26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32.42578125" customWidth="1"/>
    <col min="6" max="6" width="10.140625" customWidth="1"/>
    <col min="8" max="8" width="18.5703125" customWidth="1"/>
    <col min="9" max="9" width="6.85546875" customWidth="1"/>
    <col min="10" max="10" width="25.425781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241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2" t="s">
        <v>853</v>
      </c>
      <c r="C4" s="4">
        <v>1</v>
      </c>
      <c r="D4" s="106" t="s">
        <v>875</v>
      </c>
      <c r="E4" s="1"/>
      <c r="F4" s="178"/>
      <c r="G4" s="143">
        <v>22.46</v>
      </c>
      <c r="H4" s="312" t="s">
        <v>854</v>
      </c>
      <c r="I4" s="4">
        <v>1</v>
      </c>
      <c r="J4" s="106" t="s">
        <v>867</v>
      </c>
      <c r="K4" s="1"/>
      <c r="L4" s="6"/>
      <c r="M4" s="41">
        <v>17.96</v>
      </c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customHeight="1" x14ac:dyDescent="0.25">
      <c r="A5" s="258"/>
      <c r="B5" s="302"/>
      <c r="C5" s="4">
        <f>C4+1</f>
        <v>2</v>
      </c>
      <c r="D5" s="106" t="s">
        <v>855</v>
      </c>
      <c r="E5" s="41">
        <v>3.7</v>
      </c>
      <c r="F5" s="178"/>
      <c r="G5" s="122"/>
      <c r="H5" s="312"/>
      <c r="I5" s="4">
        <f>I4+1</f>
        <v>2</v>
      </c>
      <c r="J5" s="106" t="s">
        <v>855</v>
      </c>
      <c r="K5" s="41">
        <v>3.7</v>
      </c>
      <c r="L5" s="6"/>
      <c r="M5" s="1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x14ac:dyDescent="0.25">
      <c r="A6" s="258"/>
      <c r="B6" s="302"/>
      <c r="C6" s="1"/>
      <c r="D6" s="1"/>
      <c r="E6" s="1"/>
      <c r="F6" s="1"/>
      <c r="G6" s="1"/>
      <c r="H6" s="312"/>
      <c r="I6" s="4">
        <f t="shared" ref="I6:I20" si="0">I5+1</f>
        <v>3</v>
      </c>
      <c r="J6" s="106" t="s">
        <v>868</v>
      </c>
      <c r="K6" s="41">
        <v>4.5</v>
      </c>
      <c r="L6" s="6"/>
      <c r="M6" s="1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x14ac:dyDescent="0.25">
      <c r="A7" s="258"/>
      <c r="B7" s="302"/>
      <c r="C7" s="4">
        <f>C5+1</f>
        <v>3</v>
      </c>
      <c r="D7" s="106" t="s">
        <v>856</v>
      </c>
      <c r="E7" s="143">
        <v>2.89</v>
      </c>
      <c r="F7" s="5"/>
      <c r="G7" s="122"/>
      <c r="H7" s="312"/>
      <c r="I7" s="4">
        <f t="shared" si="0"/>
        <v>4</v>
      </c>
      <c r="J7" s="106" t="s">
        <v>856</v>
      </c>
      <c r="K7" s="41">
        <v>2.89</v>
      </c>
      <c r="L7" s="6"/>
      <c r="M7" s="1"/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x14ac:dyDescent="0.25">
      <c r="A8" s="258"/>
      <c r="B8" s="302"/>
      <c r="C8" s="4">
        <f t="shared" ref="C8:C14" si="1">C7+1</f>
        <v>4</v>
      </c>
      <c r="D8" s="106" t="s">
        <v>857</v>
      </c>
      <c r="E8" s="143">
        <v>9.2100000000000009</v>
      </c>
      <c r="F8" s="122"/>
      <c r="G8" s="178"/>
      <c r="H8" s="312"/>
      <c r="I8" s="4">
        <f t="shared" si="0"/>
        <v>5</v>
      </c>
      <c r="J8" s="106" t="s">
        <v>857</v>
      </c>
      <c r="K8" s="41">
        <v>9.2100000000000009</v>
      </c>
      <c r="L8" s="6"/>
      <c r="M8" s="1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customHeight="1" x14ac:dyDescent="0.25">
      <c r="A9" s="258"/>
      <c r="B9" s="302"/>
      <c r="C9" s="4">
        <f t="shared" si="1"/>
        <v>5</v>
      </c>
      <c r="D9" s="106" t="s">
        <v>858</v>
      </c>
      <c r="E9" s="1"/>
      <c r="F9" s="178"/>
      <c r="G9" s="143">
        <v>28.22</v>
      </c>
      <c r="H9" s="312"/>
      <c r="I9" s="4">
        <f t="shared" si="0"/>
        <v>6</v>
      </c>
      <c r="J9" s="106" t="s">
        <v>858</v>
      </c>
      <c r="K9" s="41"/>
      <c r="L9" s="6"/>
      <c r="M9" s="145">
        <v>28.22</v>
      </c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x14ac:dyDescent="0.25">
      <c r="A10" s="258"/>
      <c r="B10" s="302"/>
      <c r="C10" s="4">
        <f t="shared" si="1"/>
        <v>6</v>
      </c>
      <c r="D10" s="106" t="s">
        <v>859</v>
      </c>
      <c r="E10" s="1"/>
      <c r="F10" s="122"/>
      <c r="G10" s="143">
        <v>40.85</v>
      </c>
      <c r="H10" s="312"/>
      <c r="I10" s="4">
        <f t="shared" si="0"/>
        <v>7</v>
      </c>
      <c r="J10" s="106" t="s">
        <v>859</v>
      </c>
      <c r="K10" s="41"/>
      <c r="L10" s="6"/>
      <c r="M10" s="145">
        <v>40.85</v>
      </c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x14ac:dyDescent="0.25">
      <c r="A11" s="258"/>
      <c r="B11" s="302"/>
      <c r="C11" s="4">
        <f t="shared" si="1"/>
        <v>7</v>
      </c>
      <c r="D11" s="106" t="s">
        <v>860</v>
      </c>
      <c r="E11" s="1"/>
      <c r="F11" s="178"/>
      <c r="G11" s="143">
        <v>23.92</v>
      </c>
      <c r="H11" s="312"/>
      <c r="I11" s="4">
        <f t="shared" si="0"/>
        <v>8</v>
      </c>
      <c r="J11" s="106" t="s">
        <v>860</v>
      </c>
      <c r="K11" s="1"/>
      <c r="L11" s="6"/>
      <c r="M11" s="41">
        <v>23.92</v>
      </c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25">
      <c r="A12" s="258"/>
      <c r="B12" s="302"/>
      <c r="C12" s="4">
        <f t="shared" si="1"/>
        <v>8</v>
      </c>
      <c r="D12" s="106" t="s">
        <v>861</v>
      </c>
      <c r="E12" s="1"/>
      <c r="F12" s="41">
        <v>13.85</v>
      </c>
      <c r="G12" s="178"/>
      <c r="H12" s="312"/>
      <c r="I12" s="4">
        <f t="shared" si="0"/>
        <v>9</v>
      </c>
      <c r="J12" s="106" t="s">
        <v>861</v>
      </c>
      <c r="K12" s="145"/>
      <c r="L12" s="106">
        <v>13.85</v>
      </c>
      <c r="M12" s="41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customHeight="1" x14ac:dyDescent="0.25">
      <c r="A13" s="258"/>
      <c r="B13" s="302"/>
      <c r="C13" s="4">
        <f t="shared" si="1"/>
        <v>9</v>
      </c>
      <c r="D13" s="106" t="s">
        <v>862</v>
      </c>
      <c r="E13" s="1"/>
      <c r="F13" s="143">
        <v>11.899999999999999</v>
      </c>
      <c r="G13" s="178"/>
      <c r="H13" s="312"/>
      <c r="I13" s="4">
        <f t="shared" si="0"/>
        <v>10</v>
      </c>
      <c r="J13" s="106" t="s">
        <v>869</v>
      </c>
      <c r="K13" s="145">
        <v>6.39</v>
      </c>
      <c r="L13" s="106"/>
      <c r="M13" s="41"/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customHeight="1" x14ac:dyDescent="0.25">
      <c r="A14" s="258"/>
      <c r="B14" s="302"/>
      <c r="C14" s="4">
        <f t="shared" si="1"/>
        <v>10</v>
      </c>
      <c r="D14" s="106" t="s">
        <v>863</v>
      </c>
      <c r="E14" s="1"/>
      <c r="F14" s="6"/>
      <c r="G14" s="143">
        <v>30.84</v>
      </c>
      <c r="H14" s="312"/>
      <c r="I14" s="4">
        <f t="shared" si="0"/>
        <v>11</v>
      </c>
      <c r="J14" s="106" t="s">
        <v>870</v>
      </c>
      <c r="K14" s="145"/>
      <c r="L14" s="41"/>
      <c r="M14" s="145">
        <v>27.18</v>
      </c>
      <c r="N14" s="1"/>
      <c r="O14" s="1"/>
      <c r="P14" s="1"/>
      <c r="Q14" s="1"/>
      <c r="R14" s="1"/>
    </row>
    <row r="15" spans="1:27" ht="15.75" customHeight="1" x14ac:dyDescent="0.25">
      <c r="A15" s="258"/>
      <c r="B15" s="302"/>
      <c r="C15" s="1"/>
      <c r="D15" s="1"/>
      <c r="E15" s="1"/>
      <c r="F15" s="1"/>
      <c r="G15" s="1"/>
      <c r="H15" s="312"/>
      <c r="I15" s="4">
        <f t="shared" si="0"/>
        <v>12</v>
      </c>
      <c r="J15" s="106" t="s">
        <v>871</v>
      </c>
      <c r="K15" s="41">
        <v>5.51</v>
      </c>
      <c r="L15" s="6"/>
      <c r="M15" s="1"/>
      <c r="N15" s="1"/>
      <c r="O15" s="1"/>
      <c r="P15" s="1"/>
      <c r="Q15" s="1"/>
      <c r="R15" s="1"/>
    </row>
    <row r="16" spans="1:27" ht="15.75" customHeight="1" x14ac:dyDescent="0.25">
      <c r="A16" s="258"/>
      <c r="B16" s="302"/>
      <c r="C16" s="4">
        <f>C14+1</f>
        <v>11</v>
      </c>
      <c r="D16" s="106" t="s">
        <v>864</v>
      </c>
      <c r="E16" s="41">
        <v>0.17</v>
      </c>
      <c r="F16" s="6"/>
      <c r="G16" s="6"/>
      <c r="H16" s="312"/>
      <c r="I16" s="4">
        <f t="shared" si="0"/>
        <v>13</v>
      </c>
      <c r="J16" s="106" t="s">
        <v>864</v>
      </c>
      <c r="K16" s="1">
        <v>0.17</v>
      </c>
      <c r="L16" s="6"/>
      <c r="M16" s="41"/>
      <c r="N16" s="1"/>
      <c r="O16" s="1"/>
      <c r="P16" s="1"/>
      <c r="Q16" s="1"/>
      <c r="R16" s="1"/>
    </row>
    <row r="17" spans="1:18" ht="15.75" customHeight="1" x14ac:dyDescent="0.25">
      <c r="A17" s="258"/>
      <c r="B17" s="302"/>
      <c r="C17" s="1"/>
      <c r="D17" s="1"/>
      <c r="E17" s="1"/>
      <c r="F17" s="1"/>
      <c r="G17" s="1"/>
      <c r="H17" s="312"/>
      <c r="I17" s="4">
        <f t="shared" si="0"/>
        <v>14</v>
      </c>
      <c r="J17" s="106" t="s">
        <v>872</v>
      </c>
      <c r="K17" s="41">
        <v>0.01</v>
      </c>
      <c r="L17" s="6"/>
      <c r="M17" s="1"/>
      <c r="N17" s="1"/>
      <c r="O17" s="1"/>
      <c r="P17" s="1"/>
      <c r="Q17" s="1"/>
      <c r="R17" s="1"/>
    </row>
    <row r="18" spans="1:18" ht="15.75" customHeight="1" x14ac:dyDescent="0.25">
      <c r="A18" s="258"/>
      <c r="B18" s="302"/>
      <c r="C18" s="1"/>
      <c r="D18" s="1"/>
      <c r="E18" s="1"/>
      <c r="F18" s="1"/>
      <c r="G18" s="1"/>
      <c r="H18" s="312"/>
      <c r="I18" s="4">
        <f t="shared" si="0"/>
        <v>15</v>
      </c>
      <c r="J18" s="106" t="s">
        <v>873</v>
      </c>
      <c r="K18" s="41">
        <v>3.65</v>
      </c>
      <c r="L18" s="6"/>
      <c r="M18" s="1"/>
      <c r="N18" s="1"/>
      <c r="O18" s="1"/>
      <c r="P18" s="1"/>
      <c r="Q18" s="1"/>
      <c r="R18" s="1"/>
    </row>
    <row r="19" spans="1:18" ht="15.75" customHeight="1" x14ac:dyDescent="0.25">
      <c r="A19" s="258"/>
      <c r="B19" s="302"/>
      <c r="C19" s="4">
        <v>12</v>
      </c>
      <c r="D19" s="106" t="s">
        <v>866</v>
      </c>
      <c r="E19" s="143">
        <v>6.78</v>
      </c>
      <c r="F19" s="6"/>
      <c r="G19" s="6"/>
      <c r="H19" s="312"/>
      <c r="I19" s="4">
        <f t="shared" si="0"/>
        <v>16</v>
      </c>
      <c r="J19" s="106" t="s">
        <v>874</v>
      </c>
      <c r="K19" s="41">
        <v>6.78</v>
      </c>
      <c r="L19" s="6"/>
      <c r="M19" s="1"/>
      <c r="N19" s="1"/>
      <c r="O19" s="1"/>
      <c r="P19" s="1"/>
      <c r="Q19" s="1"/>
      <c r="R19" s="1"/>
    </row>
    <row r="20" spans="1:18" ht="15.75" x14ac:dyDescent="0.25">
      <c r="A20" s="258"/>
      <c r="B20" s="302"/>
      <c r="C20" s="4">
        <v>13</v>
      </c>
      <c r="D20" s="106" t="s">
        <v>865</v>
      </c>
      <c r="E20" s="143">
        <v>0.8</v>
      </c>
      <c r="F20" s="6"/>
      <c r="G20" s="6"/>
      <c r="H20" s="312"/>
      <c r="I20" s="4">
        <f t="shared" si="0"/>
        <v>17</v>
      </c>
      <c r="J20" s="106" t="s">
        <v>865</v>
      </c>
      <c r="K20" s="41">
        <v>0.8</v>
      </c>
      <c r="L20" s="6"/>
      <c r="M20" s="1"/>
      <c r="N20" s="1"/>
      <c r="O20" s="1"/>
      <c r="P20" s="1"/>
      <c r="Q20" s="1"/>
      <c r="R20" s="1"/>
    </row>
    <row r="21" spans="1:18" ht="15.75" x14ac:dyDescent="0.25">
      <c r="A21" s="246"/>
      <c r="B21" s="247"/>
      <c r="C21" s="248"/>
      <c r="D21" s="249"/>
      <c r="E21" s="250"/>
      <c r="F21" s="251"/>
      <c r="G21" s="251"/>
      <c r="H21" s="252"/>
      <c r="I21" s="248"/>
      <c r="J21" s="249"/>
      <c r="K21" s="250"/>
      <c r="L21" s="251"/>
      <c r="M21" s="251"/>
      <c r="N21" s="253"/>
      <c r="O21" s="253"/>
      <c r="P21" s="253"/>
      <c r="Q21" s="253"/>
      <c r="R21" s="253"/>
    </row>
    <row r="22" spans="1:18" ht="18.75" x14ac:dyDescent="0.3">
      <c r="A22" s="209"/>
      <c r="B22" s="313" t="s">
        <v>897</v>
      </c>
      <c r="C22" s="313" t="s">
        <v>35</v>
      </c>
      <c r="D22" s="313" t="s">
        <v>898</v>
      </c>
      <c r="E22" s="313"/>
      <c r="F22" s="313"/>
      <c r="G22" s="313"/>
      <c r="H22" s="313"/>
      <c r="I22" s="313"/>
      <c r="J22" s="313"/>
      <c r="K22" s="313"/>
      <c r="L22" s="313"/>
      <c r="M22" s="313"/>
      <c r="N22" s="313"/>
      <c r="O22" s="314"/>
      <c r="P22" s="314"/>
      <c r="Q22" s="314"/>
      <c r="R22" s="314"/>
    </row>
    <row r="23" spans="1:18" ht="18.75" x14ac:dyDescent="0.3">
      <c r="A23" s="209"/>
      <c r="B23" s="313" t="s">
        <v>899</v>
      </c>
      <c r="C23" s="313" t="s">
        <v>35</v>
      </c>
      <c r="D23" s="313" t="s">
        <v>902</v>
      </c>
      <c r="E23" s="315" t="s">
        <v>903</v>
      </c>
      <c r="F23" s="313"/>
      <c r="G23" s="313"/>
      <c r="H23" s="313"/>
      <c r="I23" s="313"/>
      <c r="J23" s="313"/>
      <c r="K23" s="313"/>
      <c r="L23" s="313"/>
      <c r="M23" s="313"/>
      <c r="N23" s="313"/>
      <c r="O23" s="314"/>
      <c r="P23" s="314"/>
      <c r="Q23" s="314"/>
      <c r="R23" s="314"/>
    </row>
    <row r="24" spans="1:18" ht="18.75" x14ac:dyDescent="0.3">
      <c r="A24" s="209"/>
      <c r="B24" s="313"/>
      <c r="C24" s="313"/>
      <c r="D24" s="313" t="s">
        <v>900</v>
      </c>
      <c r="E24" s="315" t="s">
        <v>901</v>
      </c>
      <c r="F24" s="313"/>
      <c r="G24" s="313"/>
      <c r="H24" s="313"/>
      <c r="I24" s="313"/>
      <c r="J24" s="313"/>
      <c r="K24" s="313"/>
      <c r="L24" s="313"/>
      <c r="M24" s="313"/>
      <c r="N24" s="313"/>
      <c r="O24" s="314"/>
      <c r="P24" s="314"/>
      <c r="Q24" s="314"/>
      <c r="R24" s="314"/>
    </row>
    <row r="25" spans="1:18" ht="18.75" x14ac:dyDescent="0.3">
      <c r="A25" s="209"/>
      <c r="B25" s="313"/>
      <c r="C25" s="313"/>
      <c r="D25" s="313"/>
      <c r="E25" s="313"/>
      <c r="F25" s="313"/>
      <c r="G25" s="313"/>
      <c r="H25" s="313"/>
      <c r="I25" s="313"/>
      <c r="J25" s="313"/>
      <c r="K25" s="313"/>
      <c r="L25" s="313"/>
      <c r="M25" s="313"/>
      <c r="N25" s="313"/>
      <c r="O25" s="314"/>
      <c r="P25" s="314"/>
      <c r="Q25" s="314"/>
      <c r="R25" s="314"/>
    </row>
    <row r="26" spans="1:18" x14ac:dyDescent="0.25">
      <c r="A26" s="209"/>
      <c r="B26" s="314"/>
      <c r="C26" s="314"/>
      <c r="D26" s="314"/>
      <c r="E26" s="314"/>
      <c r="F26" s="314"/>
      <c r="G26" s="314"/>
      <c r="H26" s="314"/>
      <c r="I26" s="314"/>
      <c r="J26" s="314"/>
      <c r="K26" s="314"/>
      <c r="L26" s="314"/>
      <c r="M26" s="314"/>
      <c r="N26" s="314"/>
      <c r="O26" s="314"/>
      <c r="P26" s="314"/>
      <c r="Q26" s="314"/>
      <c r="R26" s="314"/>
    </row>
    <row r="27" spans="1:18" ht="15.75" x14ac:dyDescent="0.25">
      <c r="A27" s="209"/>
      <c r="B27" s="242"/>
      <c r="C27" s="204"/>
      <c r="D27" s="243"/>
      <c r="E27" s="13"/>
      <c r="F27" s="13"/>
      <c r="G27" s="244"/>
      <c r="H27" s="245"/>
      <c r="I27" s="204"/>
      <c r="J27" s="243"/>
      <c r="K27" s="13"/>
      <c r="L27" s="221"/>
      <c r="M27" s="244"/>
      <c r="N27" s="13"/>
      <c r="O27" s="13"/>
      <c r="P27" s="13"/>
      <c r="Q27" s="13"/>
      <c r="R27" s="13"/>
    </row>
    <row r="28" spans="1:18" ht="15.75" x14ac:dyDescent="0.25">
      <c r="A28" s="209"/>
      <c r="B28" s="242"/>
      <c r="C28" s="204"/>
      <c r="D28" s="243"/>
      <c r="E28" s="13"/>
      <c r="F28" s="13"/>
      <c r="G28" s="244"/>
      <c r="H28" s="245"/>
      <c r="I28" s="204"/>
      <c r="J28" s="243"/>
      <c r="K28" s="13"/>
      <c r="L28" s="221"/>
      <c r="M28" s="244"/>
      <c r="N28" s="13"/>
      <c r="O28" s="13"/>
      <c r="P28" s="13"/>
      <c r="Q28" s="13"/>
      <c r="R28" s="13"/>
    </row>
    <row r="29" spans="1:18" ht="15.75" x14ac:dyDescent="0.25">
      <c r="A29" s="209"/>
      <c r="B29" s="242"/>
      <c r="C29" s="204"/>
      <c r="D29" s="243"/>
      <c r="E29" s="13"/>
      <c r="F29" s="13"/>
      <c r="G29" s="244"/>
      <c r="H29" s="245"/>
      <c r="I29" s="204"/>
      <c r="J29" s="243"/>
      <c r="K29" s="13"/>
      <c r="L29" s="221"/>
      <c r="M29" s="244"/>
      <c r="N29" s="13"/>
      <c r="O29" s="13"/>
      <c r="P29" s="13"/>
      <c r="Q29" s="13"/>
      <c r="R29" s="13"/>
    </row>
    <row r="30" spans="1:18" ht="15.75" x14ac:dyDescent="0.25">
      <c r="A30" s="209"/>
      <c r="B30" s="242"/>
      <c r="C30" s="204"/>
      <c r="D30" s="243"/>
      <c r="E30" s="13"/>
      <c r="F30" s="13"/>
      <c r="G30" s="244"/>
      <c r="H30" s="245"/>
      <c r="I30" s="204"/>
      <c r="J30" s="243"/>
      <c r="K30" s="13"/>
      <c r="L30" s="221"/>
      <c r="M30" s="244"/>
      <c r="N30" s="13"/>
      <c r="O30" s="13"/>
      <c r="P30" s="13"/>
      <c r="Q30" s="13"/>
      <c r="R30" s="13"/>
    </row>
    <row r="31" spans="1:18" ht="15.75" x14ac:dyDescent="0.25">
      <c r="A31" s="209"/>
      <c r="B31" s="242"/>
      <c r="C31" s="204"/>
      <c r="D31" s="243"/>
      <c r="E31" s="13"/>
      <c r="F31" s="13"/>
      <c r="G31" s="244"/>
      <c r="H31" s="245"/>
      <c r="I31" s="204"/>
      <c r="J31" s="243"/>
      <c r="K31" s="13"/>
      <c r="L31" s="221"/>
      <c r="M31" s="244"/>
      <c r="N31" s="13"/>
      <c r="O31" s="13"/>
      <c r="P31" s="13"/>
      <c r="Q31" s="13"/>
      <c r="R31" s="13"/>
    </row>
    <row r="32" spans="1:18" ht="15.75" x14ac:dyDescent="0.25">
      <c r="A32" s="209"/>
      <c r="B32" s="242"/>
      <c r="C32" s="204"/>
      <c r="D32" s="243"/>
      <c r="E32" s="13"/>
      <c r="F32" s="13"/>
      <c r="G32" s="244"/>
      <c r="H32" s="245"/>
      <c r="I32" s="204"/>
      <c r="J32" s="243"/>
      <c r="K32" s="13"/>
      <c r="L32" s="221"/>
      <c r="M32" s="244"/>
      <c r="N32" s="13"/>
      <c r="O32" s="13"/>
      <c r="P32" s="13"/>
      <c r="Q32" s="13"/>
      <c r="R32" s="13"/>
    </row>
    <row r="33" spans="1:18" ht="15.75" x14ac:dyDescent="0.25">
      <c r="A33" s="209"/>
      <c r="B33" s="242"/>
      <c r="C33" s="204"/>
      <c r="D33" s="243"/>
      <c r="E33" s="244"/>
      <c r="F33" s="13"/>
      <c r="G33" s="13"/>
      <c r="H33" s="245"/>
      <c r="I33" s="204"/>
      <c r="J33" s="243"/>
      <c r="K33" s="244"/>
      <c r="L33" s="221"/>
      <c r="M33" s="221"/>
      <c r="N33" s="13"/>
      <c r="O33" s="13"/>
      <c r="P33" s="13"/>
      <c r="Q33" s="13"/>
      <c r="R33" s="13"/>
    </row>
    <row r="34" spans="1:18" ht="15.75" x14ac:dyDescent="0.25">
      <c r="A34" s="209"/>
      <c r="B34" s="242"/>
      <c r="C34" s="204"/>
      <c r="D34" s="243"/>
      <c r="E34" s="244"/>
      <c r="F34" s="13"/>
      <c r="G34" s="13"/>
      <c r="H34" s="245"/>
      <c r="I34" s="204"/>
      <c r="J34" s="243"/>
      <c r="K34" s="244"/>
      <c r="L34" s="221"/>
      <c r="M34" s="221"/>
      <c r="N34" s="13"/>
      <c r="O34" s="13"/>
      <c r="P34" s="13"/>
      <c r="Q34" s="13"/>
      <c r="R34" s="13"/>
    </row>
    <row r="35" spans="1:18" ht="15.75" x14ac:dyDescent="0.25">
      <c r="A35" s="209"/>
      <c r="B35" s="242"/>
      <c r="C35" s="204"/>
      <c r="D35" s="243"/>
      <c r="E35" s="244"/>
      <c r="F35" s="13"/>
      <c r="G35" s="13"/>
      <c r="H35" s="245"/>
      <c r="I35" s="204"/>
      <c r="J35" s="243"/>
      <c r="K35" s="244"/>
      <c r="L35" s="221"/>
      <c r="M35" s="221"/>
      <c r="N35" s="13"/>
      <c r="O35" s="13"/>
      <c r="P35" s="13"/>
      <c r="Q35" s="13"/>
      <c r="R35" s="13"/>
    </row>
    <row r="36" spans="1:18" ht="15.75" x14ac:dyDescent="0.25">
      <c r="A36" s="209"/>
      <c r="B36" s="242"/>
      <c r="C36" s="204"/>
      <c r="D36" s="243"/>
      <c r="E36" s="13"/>
      <c r="F36" s="244"/>
      <c r="G36" s="13"/>
      <c r="H36" s="245"/>
      <c r="I36" s="204"/>
      <c r="J36" s="243"/>
      <c r="K36" s="13"/>
      <c r="L36" s="244"/>
      <c r="M36" s="221"/>
      <c r="N36" s="13"/>
      <c r="O36" s="13"/>
      <c r="P36" s="13"/>
      <c r="Q36" s="13"/>
      <c r="R36" s="13"/>
    </row>
    <row r="37" spans="1:18" ht="15.75" x14ac:dyDescent="0.25">
      <c r="A37" s="209"/>
      <c r="B37" s="242"/>
      <c r="C37" s="204"/>
      <c r="D37" s="243"/>
      <c r="E37" s="244"/>
      <c r="F37" s="13"/>
      <c r="G37" s="13"/>
      <c r="H37" s="245"/>
      <c r="I37" s="204"/>
      <c r="J37" s="243"/>
      <c r="K37" s="244"/>
      <c r="L37" s="221"/>
      <c r="M37" s="221"/>
      <c r="N37" s="13"/>
      <c r="O37" s="13"/>
      <c r="P37" s="13"/>
      <c r="Q37" s="13"/>
      <c r="R37" s="13"/>
    </row>
    <row r="38" spans="1:18" ht="15.75" x14ac:dyDescent="0.25">
      <c r="A38" s="209"/>
      <c r="B38" s="242"/>
      <c r="C38" s="204"/>
      <c r="D38" s="243"/>
      <c r="E38" s="244"/>
      <c r="F38" s="13"/>
      <c r="G38" s="13"/>
      <c r="H38" s="245"/>
      <c r="I38" s="204"/>
      <c r="J38" s="243"/>
      <c r="K38" s="244"/>
      <c r="L38" s="221"/>
      <c r="M38" s="221"/>
      <c r="N38" s="13"/>
      <c r="O38" s="13"/>
      <c r="P38" s="13"/>
      <c r="Q38" s="13"/>
      <c r="R38" s="13"/>
    </row>
    <row r="39" spans="1:18" ht="15.75" x14ac:dyDescent="0.25">
      <c r="A39" s="209"/>
      <c r="B39" s="242"/>
      <c r="C39" s="204"/>
      <c r="D39" s="243"/>
      <c r="E39" s="244"/>
      <c r="F39" s="13"/>
      <c r="G39" s="13"/>
      <c r="H39" s="245"/>
      <c r="I39" s="204"/>
      <c r="J39" s="243"/>
      <c r="K39" s="244"/>
      <c r="L39" s="221"/>
      <c r="M39" s="221"/>
      <c r="N39" s="13"/>
      <c r="O39" s="13"/>
      <c r="P39" s="13"/>
      <c r="Q39" s="13"/>
      <c r="R39" s="13"/>
    </row>
    <row r="40" spans="1:18" ht="15.75" x14ac:dyDescent="0.25">
      <c r="A40" s="209"/>
      <c r="B40" s="242"/>
      <c r="C40" s="204"/>
      <c r="D40" s="243"/>
      <c r="E40" s="244"/>
      <c r="F40" s="13"/>
      <c r="G40" s="13"/>
      <c r="H40" s="245"/>
      <c r="I40" s="204"/>
      <c r="J40" s="243"/>
      <c r="K40" s="244"/>
      <c r="L40" s="221"/>
      <c r="M40" s="221"/>
      <c r="N40" s="13"/>
      <c r="O40" s="13"/>
      <c r="P40" s="13"/>
      <c r="Q40" s="13"/>
      <c r="R40" s="13"/>
    </row>
    <row r="41" spans="1:18" ht="15.75" x14ac:dyDescent="0.25">
      <c r="A41" s="209"/>
      <c r="B41" s="242"/>
      <c r="C41" s="204"/>
      <c r="D41" s="243"/>
      <c r="E41" s="244"/>
      <c r="F41" s="13"/>
      <c r="G41" s="13"/>
      <c r="H41" s="245"/>
      <c r="I41" s="204"/>
      <c r="J41" s="243"/>
      <c r="K41" s="244"/>
      <c r="L41" s="221"/>
      <c r="M41" s="221"/>
      <c r="N41" s="13"/>
      <c r="O41" s="13"/>
      <c r="P41" s="13"/>
      <c r="Q41" s="13"/>
      <c r="R41" s="13"/>
    </row>
    <row r="42" spans="1:18" ht="15.75" x14ac:dyDescent="0.25">
      <c r="A42" s="209"/>
      <c r="B42" s="242"/>
      <c r="C42" s="204"/>
      <c r="D42" s="243"/>
      <c r="E42" s="244"/>
      <c r="F42" s="13"/>
      <c r="G42" s="13"/>
      <c r="H42" s="245"/>
      <c r="I42" s="204"/>
      <c r="J42" s="243"/>
      <c r="K42" s="244"/>
      <c r="L42" s="221"/>
      <c r="M42" s="221"/>
      <c r="N42" s="13"/>
      <c r="O42" s="13"/>
      <c r="P42" s="13"/>
      <c r="Q42" s="13"/>
      <c r="R42" s="13"/>
    </row>
    <row r="43" spans="1:18" ht="15.75" x14ac:dyDescent="0.25">
      <c r="A43" s="209"/>
      <c r="B43" s="242"/>
      <c r="C43" s="204"/>
      <c r="D43" s="243"/>
      <c r="E43" s="244"/>
      <c r="F43" s="13"/>
      <c r="G43" s="13"/>
      <c r="H43" s="245"/>
      <c r="I43" s="204"/>
      <c r="J43" s="243"/>
      <c r="K43" s="244"/>
      <c r="L43" s="221"/>
      <c r="M43" s="221"/>
      <c r="N43" s="13"/>
      <c r="O43" s="13"/>
      <c r="P43" s="13"/>
      <c r="Q43" s="13"/>
      <c r="R43" s="13"/>
    </row>
    <row r="44" spans="1:18" ht="15.75" x14ac:dyDescent="0.25">
      <c r="A44" s="209"/>
      <c r="B44" s="242"/>
      <c r="C44" s="204"/>
      <c r="D44" s="243"/>
      <c r="E44" s="244"/>
      <c r="F44" s="13"/>
      <c r="G44" s="13"/>
      <c r="H44" s="245"/>
      <c r="I44" s="204"/>
      <c r="J44" s="243"/>
      <c r="K44" s="244"/>
      <c r="L44" s="221"/>
      <c r="M44" s="221"/>
      <c r="N44" s="13"/>
      <c r="O44" s="13"/>
      <c r="P44" s="13"/>
      <c r="Q44" s="13"/>
      <c r="R44" s="13"/>
    </row>
    <row r="45" spans="1:18" ht="15.75" x14ac:dyDescent="0.25">
      <c r="A45" s="209"/>
      <c r="B45" s="242"/>
      <c r="C45" s="204"/>
      <c r="D45" s="243"/>
      <c r="E45" s="13"/>
      <c r="F45" s="244"/>
      <c r="G45" s="13"/>
      <c r="H45" s="245"/>
      <c r="I45" s="204"/>
      <c r="J45" s="243"/>
      <c r="K45" s="13"/>
      <c r="L45" s="244"/>
      <c r="M45" s="221"/>
      <c r="N45" s="13"/>
      <c r="O45" s="13"/>
      <c r="P45" s="13"/>
      <c r="Q45" s="13"/>
      <c r="R45" s="13"/>
    </row>
    <row r="46" spans="1:18" ht="15.75" x14ac:dyDescent="0.25">
      <c r="A46" s="209"/>
      <c r="B46" s="242"/>
      <c r="C46" s="204"/>
      <c r="D46" s="243"/>
      <c r="E46" s="244"/>
      <c r="F46" s="13"/>
      <c r="G46" s="13"/>
      <c r="H46" s="245"/>
      <c r="I46" s="204"/>
      <c r="J46" s="243"/>
      <c r="K46" s="244"/>
      <c r="L46" s="221"/>
      <c r="M46" s="221"/>
      <c r="N46" s="13"/>
      <c r="O46" s="13"/>
      <c r="P46" s="13"/>
      <c r="Q46" s="13"/>
      <c r="R46" s="13"/>
    </row>
    <row r="47" spans="1:18" ht="15.75" x14ac:dyDescent="0.25">
      <c r="A47" s="209"/>
      <c r="B47" s="242"/>
      <c r="C47" s="204"/>
      <c r="D47" s="243"/>
      <c r="E47" s="244"/>
      <c r="F47" s="13"/>
      <c r="G47" s="13"/>
      <c r="H47" s="245"/>
      <c r="I47" s="204"/>
      <c r="J47" s="243"/>
      <c r="K47" s="244"/>
      <c r="L47" s="221"/>
      <c r="M47" s="221"/>
      <c r="N47" s="13"/>
      <c r="O47" s="13"/>
      <c r="P47" s="13"/>
      <c r="Q47" s="13"/>
      <c r="R47" s="13"/>
    </row>
    <row r="48" spans="1:18" ht="15.75" x14ac:dyDescent="0.25">
      <c r="A48" s="209"/>
      <c r="B48" s="242"/>
      <c r="C48" s="204"/>
      <c r="D48" s="243"/>
      <c r="E48" s="244"/>
      <c r="F48" s="13"/>
      <c r="G48" s="13"/>
      <c r="H48" s="245"/>
      <c r="I48" s="204"/>
      <c r="J48" s="243"/>
      <c r="K48" s="244"/>
      <c r="L48" s="221"/>
      <c r="M48" s="221"/>
      <c r="N48" s="13"/>
      <c r="O48" s="13"/>
      <c r="P48" s="13"/>
      <c r="Q48" s="13"/>
      <c r="R48" s="13"/>
    </row>
    <row r="49" spans="1:18" ht="15.75" x14ac:dyDescent="0.25">
      <c r="A49" s="209"/>
      <c r="B49" s="242"/>
      <c r="C49" s="204"/>
      <c r="D49" s="243"/>
      <c r="E49" s="244"/>
      <c r="F49" s="13"/>
      <c r="G49" s="13"/>
      <c r="H49" s="245"/>
      <c r="I49" s="204"/>
      <c r="J49" s="243"/>
      <c r="K49" s="244"/>
      <c r="L49" s="221"/>
      <c r="M49" s="221"/>
      <c r="N49" s="13"/>
      <c r="O49" s="13"/>
      <c r="P49" s="13"/>
      <c r="Q49" s="13"/>
      <c r="R49" s="13"/>
    </row>
    <row r="50" spans="1:18" ht="15.75" x14ac:dyDescent="0.25">
      <c r="A50" s="209"/>
      <c r="B50" s="242"/>
      <c r="C50" s="204"/>
      <c r="D50" s="243"/>
      <c r="E50" s="244"/>
      <c r="F50" s="13"/>
      <c r="G50" s="13"/>
      <c r="H50" s="245"/>
      <c r="I50" s="204"/>
      <c r="J50" s="243"/>
      <c r="K50" s="244"/>
      <c r="L50" s="221"/>
      <c r="M50" s="221"/>
      <c r="N50" s="13"/>
      <c r="O50" s="13"/>
      <c r="P50" s="13"/>
      <c r="Q50" s="13"/>
      <c r="R50" s="13"/>
    </row>
    <row r="51" spans="1:18" ht="15.75" x14ac:dyDescent="0.25">
      <c r="A51" s="209"/>
      <c r="B51" s="242"/>
      <c r="C51" s="204"/>
      <c r="D51" s="243"/>
      <c r="E51" s="244"/>
      <c r="F51" s="13"/>
      <c r="G51" s="13"/>
      <c r="H51" s="245"/>
      <c r="I51" s="204"/>
      <c r="J51" s="243"/>
      <c r="K51" s="244"/>
      <c r="L51" s="221"/>
      <c r="M51" s="221"/>
      <c r="N51" s="13"/>
      <c r="O51" s="13"/>
      <c r="P51" s="13"/>
      <c r="Q51" s="13"/>
      <c r="R51" s="13"/>
    </row>
    <row r="52" spans="1:18" ht="15.75" x14ac:dyDescent="0.25">
      <c r="A52" s="209"/>
      <c r="B52" s="242"/>
      <c r="C52" s="204"/>
      <c r="D52" s="243"/>
      <c r="E52" s="244"/>
      <c r="F52" s="13"/>
      <c r="G52" s="13"/>
      <c r="H52" s="245"/>
      <c r="I52" s="204"/>
      <c r="J52" s="243"/>
      <c r="K52" s="244"/>
      <c r="L52" s="221"/>
      <c r="M52" s="221"/>
      <c r="N52" s="13"/>
      <c r="O52" s="13"/>
      <c r="P52" s="13"/>
      <c r="Q52" s="13"/>
      <c r="R52" s="13"/>
    </row>
    <row r="53" spans="1:18" ht="15.75" x14ac:dyDescent="0.25">
      <c r="A53" s="209"/>
      <c r="B53" s="242"/>
      <c r="C53" s="204"/>
      <c r="D53" s="243"/>
      <c r="E53" s="244"/>
      <c r="F53" s="13"/>
      <c r="G53" s="13"/>
      <c r="H53" s="245"/>
      <c r="I53" s="204"/>
      <c r="J53" s="243"/>
      <c r="K53" s="244"/>
      <c r="L53" s="221"/>
      <c r="M53" s="221"/>
      <c r="N53" s="13"/>
      <c r="O53" s="13"/>
      <c r="P53" s="13"/>
      <c r="Q53" s="13"/>
      <c r="R53" s="13"/>
    </row>
    <row r="54" spans="1:18" ht="15.75" x14ac:dyDescent="0.25">
      <c r="A54" s="209"/>
      <c r="B54" s="242"/>
      <c r="C54" s="204"/>
      <c r="D54" s="243"/>
      <c r="E54" s="13"/>
      <c r="F54" s="244"/>
      <c r="G54" s="13"/>
      <c r="H54" s="245"/>
      <c r="I54" s="204"/>
      <c r="J54" s="243"/>
      <c r="K54" s="13"/>
      <c r="L54" s="244"/>
      <c r="M54" s="221"/>
      <c r="N54" s="13"/>
      <c r="O54" s="13"/>
      <c r="P54" s="13"/>
      <c r="Q54" s="13"/>
      <c r="R54" s="13"/>
    </row>
    <row r="55" spans="1:18" ht="15.75" x14ac:dyDescent="0.25">
      <c r="A55" s="209"/>
      <c r="B55" s="242"/>
      <c r="C55" s="204"/>
      <c r="D55" s="243"/>
      <c r="E55" s="244"/>
      <c r="F55" s="13"/>
      <c r="G55" s="13"/>
      <c r="H55" s="245"/>
      <c r="I55" s="204"/>
      <c r="J55" s="243"/>
      <c r="K55" s="244"/>
      <c r="L55" s="221"/>
      <c r="M55" s="221"/>
      <c r="N55" s="13"/>
      <c r="O55" s="13"/>
      <c r="P55" s="13"/>
      <c r="Q55" s="13"/>
      <c r="R55" s="13"/>
    </row>
    <row r="56" spans="1:18" ht="15.75" x14ac:dyDescent="0.25">
      <c r="A56" s="209"/>
      <c r="B56" s="242"/>
      <c r="C56" s="204"/>
      <c r="D56" s="243"/>
      <c r="E56" s="244"/>
      <c r="F56" s="13"/>
      <c r="G56" s="13"/>
      <c r="H56" s="245"/>
      <c r="I56" s="204"/>
      <c r="J56" s="243"/>
      <c r="K56" s="244"/>
      <c r="L56" s="221"/>
      <c r="M56" s="221"/>
      <c r="N56" s="13"/>
      <c r="O56" s="13"/>
      <c r="P56" s="13"/>
      <c r="Q56" s="13"/>
      <c r="R56" s="13"/>
    </row>
    <row r="57" spans="1:18" ht="15.75" x14ac:dyDescent="0.25">
      <c r="A57" s="209"/>
      <c r="B57" s="242"/>
      <c r="C57" s="204"/>
      <c r="D57" s="243"/>
      <c r="E57" s="244"/>
      <c r="F57" s="13"/>
      <c r="G57" s="13"/>
      <c r="H57" s="245"/>
      <c r="I57" s="204"/>
      <c r="J57" s="243"/>
      <c r="K57" s="244"/>
      <c r="L57" s="221"/>
      <c r="M57" s="221"/>
      <c r="N57" s="13"/>
      <c r="O57" s="13"/>
      <c r="P57" s="13"/>
      <c r="Q57" s="13"/>
      <c r="R57" s="13"/>
    </row>
    <row r="58" spans="1:18" ht="15.75" x14ac:dyDescent="0.25">
      <c r="A58" s="209"/>
      <c r="B58" s="242"/>
      <c r="C58" s="204"/>
      <c r="D58" s="243"/>
      <c r="E58" s="244"/>
      <c r="F58" s="13"/>
      <c r="G58" s="13"/>
      <c r="H58" s="245"/>
      <c r="I58" s="204"/>
      <c r="J58" s="243"/>
      <c r="K58" s="244"/>
      <c r="L58" s="221"/>
      <c r="M58" s="221"/>
      <c r="N58" s="13"/>
      <c r="O58" s="13"/>
      <c r="P58" s="13"/>
      <c r="Q58" s="13"/>
      <c r="R58" s="13"/>
    </row>
    <row r="59" spans="1:18" ht="15.75" x14ac:dyDescent="0.25">
      <c r="A59" s="209"/>
      <c r="B59" s="242"/>
      <c r="C59" s="204"/>
      <c r="D59" s="243"/>
      <c r="E59" s="244"/>
      <c r="F59" s="13"/>
      <c r="G59" s="13"/>
      <c r="H59" s="245"/>
      <c r="I59" s="204"/>
      <c r="J59" s="243"/>
      <c r="K59" s="244"/>
      <c r="L59" s="221"/>
      <c r="M59" s="221"/>
      <c r="N59" s="13"/>
      <c r="O59" s="13"/>
      <c r="P59" s="13"/>
      <c r="Q59" s="13"/>
      <c r="R59" s="13"/>
    </row>
    <row r="60" spans="1:18" ht="15.75" x14ac:dyDescent="0.25">
      <c r="A60" s="209"/>
      <c r="B60" s="242"/>
      <c r="C60" s="204"/>
      <c r="D60" s="243"/>
      <c r="E60" s="244"/>
      <c r="F60" s="13"/>
      <c r="G60" s="13"/>
      <c r="H60" s="245"/>
      <c r="I60" s="204"/>
      <c r="J60" s="243"/>
      <c r="K60" s="244"/>
      <c r="L60" s="221"/>
      <c r="M60" s="221"/>
      <c r="N60" s="13"/>
      <c r="O60" s="13"/>
      <c r="P60" s="13"/>
      <c r="Q60" s="13"/>
      <c r="R60" s="13"/>
    </row>
    <row r="61" spans="1:18" ht="15.75" x14ac:dyDescent="0.25">
      <c r="A61" s="209"/>
      <c r="B61" s="242"/>
      <c r="C61" s="204"/>
      <c r="D61" s="243"/>
      <c r="E61" s="244"/>
      <c r="F61" s="13"/>
      <c r="G61" s="13"/>
      <c r="H61" s="245"/>
      <c r="I61" s="204"/>
      <c r="J61" s="243"/>
      <c r="K61" s="244"/>
      <c r="L61" s="221"/>
      <c r="M61" s="221"/>
      <c r="N61" s="13"/>
      <c r="O61" s="13"/>
      <c r="P61" s="13"/>
      <c r="Q61" s="13"/>
      <c r="R61" s="13"/>
    </row>
    <row r="62" spans="1:18" ht="15.75" x14ac:dyDescent="0.25">
      <c r="A62" s="209"/>
      <c r="B62" s="242"/>
      <c r="C62" s="204"/>
      <c r="D62" s="243"/>
      <c r="E62" s="244"/>
      <c r="F62" s="13"/>
      <c r="G62" s="13"/>
      <c r="H62" s="245"/>
      <c r="I62" s="204"/>
      <c r="J62" s="243"/>
      <c r="K62" s="244"/>
      <c r="L62" s="221"/>
      <c r="M62" s="221"/>
      <c r="N62" s="13"/>
      <c r="O62" s="13"/>
      <c r="P62" s="13"/>
      <c r="Q62" s="13"/>
      <c r="R62" s="13"/>
    </row>
    <row r="63" spans="1:18" ht="15.75" x14ac:dyDescent="0.25">
      <c r="A63" s="209"/>
      <c r="B63" s="242"/>
      <c r="C63" s="204"/>
      <c r="D63" s="243"/>
      <c r="E63" s="244"/>
      <c r="F63" s="13"/>
      <c r="G63" s="13"/>
      <c r="H63" s="245"/>
      <c r="I63" s="204"/>
      <c r="J63" s="243"/>
      <c r="K63" s="244"/>
      <c r="L63" s="221"/>
      <c r="M63" s="221"/>
      <c r="N63" s="13"/>
      <c r="O63" s="13"/>
      <c r="P63" s="13"/>
      <c r="Q63" s="13"/>
      <c r="R63" s="13"/>
    </row>
    <row r="64" spans="1:18" ht="15.75" x14ac:dyDescent="0.25">
      <c r="A64" s="209"/>
      <c r="B64" s="242"/>
      <c r="C64" s="204"/>
      <c r="D64" s="243"/>
      <c r="E64" s="244"/>
      <c r="F64" s="13"/>
      <c r="G64" s="13"/>
      <c r="H64" s="245"/>
      <c r="I64" s="204"/>
      <c r="J64" s="243"/>
      <c r="K64" s="244"/>
      <c r="L64" s="221"/>
      <c r="M64" s="221"/>
      <c r="N64" s="13"/>
      <c r="O64" s="13"/>
      <c r="P64" s="13"/>
      <c r="Q64" s="13"/>
      <c r="R64" s="13"/>
    </row>
    <row r="65" spans="1:18" ht="15.75" x14ac:dyDescent="0.25">
      <c r="A65" s="209"/>
      <c r="B65" s="242"/>
      <c r="C65" s="204"/>
      <c r="D65" s="243"/>
      <c r="E65" s="244"/>
      <c r="F65" s="13"/>
      <c r="G65" s="13"/>
      <c r="H65" s="245"/>
      <c r="I65" s="204"/>
      <c r="J65" s="243"/>
      <c r="K65" s="244"/>
      <c r="L65" s="221"/>
      <c r="M65" s="221"/>
      <c r="N65" s="13"/>
      <c r="O65" s="13"/>
      <c r="P65" s="13"/>
      <c r="Q65" s="13"/>
      <c r="R65" s="13"/>
    </row>
  </sheetData>
  <mergeCells count="13">
    <mergeCell ref="Q2:Q3"/>
    <mergeCell ref="R2:R3"/>
    <mergeCell ref="A2:A3"/>
    <mergeCell ref="B2:B3"/>
    <mergeCell ref="C2:G2"/>
    <mergeCell ref="H2:H3"/>
    <mergeCell ref="I2:M2"/>
    <mergeCell ref="N2:N3"/>
    <mergeCell ref="H4:H20"/>
    <mergeCell ref="B4:B20"/>
    <mergeCell ref="A4:A20"/>
    <mergeCell ref="O2:O3"/>
    <mergeCell ref="P2:P3"/>
  </mergeCells>
  <pageMargins left="0.31496062992125984" right="0" top="0.74803149606299213" bottom="0.74803149606299213" header="0.31496062992125984" footer="0.31496062992125984"/>
  <pageSetup paperSize="5" scale="63" orientation="landscape" horizontalDpi="4294967293" verticalDpi="4294967293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0"/>
  <sheetViews>
    <sheetView view="pageBreakPreview" zoomScale="60" zoomScaleNormal="70" workbookViewId="0">
      <selection activeCell="E24" sqref="E23:E24"/>
    </sheetView>
  </sheetViews>
  <sheetFormatPr defaultRowHeight="15" x14ac:dyDescent="0.25"/>
  <cols>
    <col min="1" max="1" width="5.7109375" customWidth="1"/>
    <col min="2" max="2" width="20.85546875" customWidth="1"/>
    <col min="3" max="3" width="6.28515625" customWidth="1"/>
    <col min="4" max="4" width="32.42578125" customWidth="1"/>
    <col min="6" max="6" width="10.140625" customWidth="1"/>
    <col min="8" max="8" width="18.5703125" customWidth="1"/>
    <col min="9" max="9" width="6.85546875" customWidth="1"/>
    <col min="10" max="10" width="25.42578125" customWidth="1"/>
    <col min="11" max="11" width="8.85546875" customWidth="1"/>
    <col min="12" max="12" width="9.42578125" customWidth="1"/>
    <col min="13" max="13" width="9.140625" customWidth="1"/>
    <col min="14" max="14" width="17.28515625" customWidth="1"/>
    <col min="15" max="15" width="16" customWidth="1"/>
    <col min="16" max="16" width="16.7109375" customWidth="1"/>
    <col min="17" max="17" width="16.85546875" customWidth="1"/>
    <col min="18" max="18" width="17.140625" customWidth="1"/>
    <col min="22" max="22" width="12.85546875" bestFit="1" customWidth="1"/>
    <col min="24" max="24" width="18.42578125" bestFit="1" customWidth="1"/>
    <col min="25" max="25" width="10.28515625" bestFit="1" customWidth="1"/>
    <col min="26" max="26" width="15.140625" customWidth="1"/>
    <col min="27" max="27" width="14.28515625" customWidth="1"/>
  </cols>
  <sheetData>
    <row r="2" spans="1:27" x14ac:dyDescent="0.25">
      <c r="A2" s="289" t="s">
        <v>20</v>
      </c>
      <c r="B2" s="289" t="s">
        <v>4</v>
      </c>
      <c r="C2" s="290" t="s">
        <v>2</v>
      </c>
      <c r="D2" s="290"/>
      <c r="E2" s="290"/>
      <c r="F2" s="290"/>
      <c r="G2" s="290"/>
      <c r="H2" s="290" t="s">
        <v>0</v>
      </c>
      <c r="I2" s="290" t="s">
        <v>29</v>
      </c>
      <c r="J2" s="290"/>
      <c r="K2" s="290"/>
      <c r="L2" s="290"/>
      <c r="M2" s="290"/>
      <c r="N2" s="281" t="s">
        <v>5</v>
      </c>
      <c r="O2" s="281" t="s">
        <v>6</v>
      </c>
      <c r="P2" s="281" t="s">
        <v>7</v>
      </c>
      <c r="Q2" s="281" t="s">
        <v>8</v>
      </c>
      <c r="R2" s="282" t="s">
        <v>27</v>
      </c>
      <c r="S2" s="12"/>
      <c r="T2" s="12"/>
      <c r="U2" s="12"/>
      <c r="V2" s="12"/>
      <c r="W2" s="12"/>
      <c r="X2" s="12"/>
      <c r="Y2" s="12"/>
      <c r="Z2" s="12"/>
      <c r="AA2" s="13"/>
    </row>
    <row r="3" spans="1:27" ht="69" customHeight="1" x14ac:dyDescent="0.25">
      <c r="A3" s="289"/>
      <c r="B3" s="289"/>
      <c r="C3" s="16" t="s">
        <v>26</v>
      </c>
      <c r="D3" s="149" t="s">
        <v>3</v>
      </c>
      <c r="E3" s="18" t="s">
        <v>876</v>
      </c>
      <c r="F3" s="18" t="s">
        <v>1</v>
      </c>
      <c r="G3" s="18" t="s">
        <v>877</v>
      </c>
      <c r="H3" s="290"/>
      <c r="I3" s="79" t="s">
        <v>20</v>
      </c>
      <c r="J3" s="79" t="s">
        <v>3</v>
      </c>
      <c r="K3" s="118" t="s">
        <v>876</v>
      </c>
      <c r="L3" s="118" t="s">
        <v>1</v>
      </c>
      <c r="M3" s="118" t="s">
        <v>877</v>
      </c>
      <c r="N3" s="281"/>
      <c r="O3" s="281"/>
      <c r="P3" s="281"/>
      <c r="Q3" s="281"/>
      <c r="R3" s="282"/>
      <c r="S3" s="14"/>
      <c r="T3" s="14"/>
      <c r="U3" s="12"/>
      <c r="V3" s="12"/>
      <c r="W3" s="12"/>
      <c r="X3" s="15"/>
      <c r="Y3" s="12"/>
      <c r="Z3" s="12"/>
      <c r="AA3" s="12"/>
    </row>
    <row r="4" spans="1:27" ht="21" customHeight="1" x14ac:dyDescent="0.25">
      <c r="A4" s="258">
        <v>1</v>
      </c>
      <c r="B4" s="305" t="s">
        <v>888</v>
      </c>
      <c r="C4" s="214">
        <v>1</v>
      </c>
      <c r="D4" s="24" t="s">
        <v>878</v>
      </c>
      <c r="E4" s="21"/>
      <c r="F4" s="215"/>
      <c r="G4" s="216">
        <v>15.01</v>
      </c>
      <c r="H4" s="306" t="s">
        <v>889</v>
      </c>
      <c r="I4" s="21"/>
      <c r="J4" s="24" t="s">
        <v>878</v>
      </c>
      <c r="K4" s="21"/>
      <c r="L4" s="215"/>
      <c r="M4" s="216">
        <v>15.01</v>
      </c>
      <c r="N4" s="24"/>
      <c r="O4" s="24"/>
      <c r="P4" s="24"/>
      <c r="Q4" s="24"/>
      <c r="R4" s="24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customHeight="1" x14ac:dyDescent="0.25">
      <c r="A5" s="258"/>
      <c r="B5" s="305"/>
      <c r="C5" s="214">
        <f>C4+1</f>
        <v>2</v>
      </c>
      <c r="D5" s="24" t="s">
        <v>879</v>
      </c>
      <c r="E5" s="21"/>
      <c r="F5" s="216">
        <v>14</v>
      </c>
      <c r="G5" s="21"/>
      <c r="H5" s="306"/>
      <c r="I5" s="21"/>
      <c r="J5" s="24" t="s">
        <v>879</v>
      </c>
      <c r="K5" s="21"/>
      <c r="L5" s="216">
        <v>14</v>
      </c>
      <c r="M5" s="21"/>
      <c r="N5" s="24"/>
      <c r="O5" s="24"/>
      <c r="P5" s="24"/>
      <c r="Q5" s="24"/>
      <c r="R5" s="24"/>
      <c r="S5" s="13"/>
      <c r="T5" s="13"/>
      <c r="U5" s="13"/>
      <c r="V5" s="13"/>
      <c r="W5" s="13"/>
      <c r="X5" s="13"/>
      <c r="Y5" s="13"/>
      <c r="Z5" s="13"/>
      <c r="AA5" s="13"/>
    </row>
    <row r="6" spans="1:27" x14ac:dyDescent="0.25">
      <c r="A6" s="258"/>
      <c r="B6" s="305"/>
      <c r="C6" s="214">
        <f t="shared" ref="C6:C10" si="0">C5+1</f>
        <v>3</v>
      </c>
      <c r="D6" s="24" t="s">
        <v>880</v>
      </c>
      <c r="E6" s="216">
        <v>7</v>
      </c>
      <c r="F6" s="212"/>
      <c r="G6" s="217"/>
      <c r="H6" s="306"/>
      <c r="I6" s="21"/>
      <c r="J6" s="24" t="s">
        <v>880</v>
      </c>
      <c r="K6" s="216">
        <v>7</v>
      </c>
      <c r="L6" s="212"/>
      <c r="M6" s="217"/>
      <c r="N6" s="24"/>
      <c r="O6" s="24"/>
      <c r="P6" s="24"/>
      <c r="Q6" s="24"/>
      <c r="R6" s="24"/>
      <c r="S6" s="13"/>
      <c r="T6" s="13"/>
      <c r="U6" s="13"/>
      <c r="V6" s="13"/>
      <c r="W6" s="13"/>
      <c r="X6" s="13"/>
      <c r="Y6" s="13"/>
      <c r="Z6" s="13"/>
      <c r="AA6" s="13"/>
    </row>
    <row r="7" spans="1:27" x14ac:dyDescent="0.25">
      <c r="A7" s="258"/>
      <c r="B7" s="305"/>
      <c r="C7" s="214">
        <f t="shared" si="0"/>
        <v>4</v>
      </c>
      <c r="D7" s="24" t="s">
        <v>225</v>
      </c>
      <c r="E7" s="21"/>
      <c r="F7" s="217"/>
      <c r="G7" s="216">
        <v>31.43</v>
      </c>
      <c r="H7" s="306"/>
      <c r="I7" s="21"/>
      <c r="J7" s="24" t="s">
        <v>225</v>
      </c>
      <c r="K7" s="21"/>
      <c r="L7" s="217"/>
      <c r="M7" s="216">
        <v>31.43</v>
      </c>
      <c r="N7" s="24"/>
      <c r="O7" s="24"/>
      <c r="P7" s="24"/>
      <c r="Q7" s="24"/>
      <c r="R7" s="24"/>
      <c r="S7" s="13"/>
      <c r="T7" s="13"/>
      <c r="U7" s="13"/>
      <c r="V7" s="13"/>
      <c r="W7" s="13"/>
      <c r="X7" s="13"/>
      <c r="Y7" s="13"/>
      <c r="Z7" s="13"/>
      <c r="AA7" s="13"/>
    </row>
    <row r="8" spans="1:27" x14ac:dyDescent="0.25">
      <c r="A8" s="258"/>
      <c r="B8" s="305"/>
      <c r="C8" s="214">
        <f t="shared" si="0"/>
        <v>5</v>
      </c>
      <c r="D8" s="24" t="s">
        <v>881</v>
      </c>
      <c r="E8" s="216">
        <v>15</v>
      </c>
      <c r="F8" s="24"/>
      <c r="G8" s="218"/>
      <c r="H8" s="306"/>
      <c r="I8" s="21"/>
      <c r="J8" s="24" t="s">
        <v>881</v>
      </c>
      <c r="K8" s="216">
        <v>15</v>
      </c>
      <c r="L8" s="24"/>
      <c r="M8" s="218"/>
      <c r="N8" s="24"/>
      <c r="O8" s="24"/>
      <c r="P8" s="24"/>
      <c r="Q8" s="24"/>
      <c r="R8" s="24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customHeight="1" x14ac:dyDescent="0.25">
      <c r="A9" s="258"/>
      <c r="B9" s="305"/>
      <c r="C9" s="214">
        <f t="shared" si="0"/>
        <v>6</v>
      </c>
      <c r="D9" s="24" t="s">
        <v>882</v>
      </c>
      <c r="E9" s="216">
        <v>5</v>
      </c>
      <c r="F9" s="212"/>
      <c r="G9" s="218"/>
      <c r="H9" s="306"/>
      <c r="I9" s="21"/>
      <c r="J9" s="24" t="s">
        <v>882</v>
      </c>
      <c r="K9" s="216">
        <v>5</v>
      </c>
      <c r="L9" s="212"/>
      <c r="M9" s="218"/>
      <c r="N9" s="24"/>
      <c r="O9" s="24"/>
      <c r="P9" s="24"/>
      <c r="Q9" s="24"/>
      <c r="R9" s="24"/>
      <c r="S9" s="13"/>
      <c r="T9" s="13"/>
      <c r="U9" s="13"/>
      <c r="V9" s="13"/>
      <c r="W9" s="13"/>
      <c r="X9" s="13"/>
      <c r="Y9" s="13"/>
      <c r="Z9" s="13"/>
      <c r="AA9" s="13"/>
    </row>
    <row r="10" spans="1:27" x14ac:dyDescent="0.25">
      <c r="A10" s="258"/>
      <c r="B10" s="305"/>
      <c r="C10" s="214">
        <f t="shared" si="0"/>
        <v>7</v>
      </c>
      <c r="D10" s="24" t="s">
        <v>883</v>
      </c>
      <c r="E10" s="21"/>
      <c r="F10" s="216">
        <v>12</v>
      </c>
      <c r="G10" s="218"/>
      <c r="H10" s="306"/>
      <c r="I10" s="21"/>
      <c r="J10" s="24" t="s">
        <v>883</v>
      </c>
      <c r="K10" s="21"/>
      <c r="L10" s="216">
        <v>12</v>
      </c>
      <c r="M10" s="218"/>
      <c r="N10" s="24"/>
      <c r="O10" s="24"/>
      <c r="P10" s="24"/>
      <c r="Q10" s="24"/>
      <c r="R10" s="24"/>
      <c r="S10" s="13"/>
      <c r="T10" s="13"/>
      <c r="U10" s="13"/>
      <c r="V10" s="13"/>
      <c r="W10" s="13"/>
      <c r="X10" s="13"/>
      <c r="Y10" s="13"/>
      <c r="Z10" s="13"/>
      <c r="AA10" s="13"/>
    </row>
    <row r="11" spans="1:27" x14ac:dyDescent="0.25">
      <c r="A11" s="258"/>
      <c r="B11" s="305"/>
      <c r="C11" s="214">
        <f>C10+1</f>
        <v>8</v>
      </c>
      <c r="D11" s="24" t="s">
        <v>884</v>
      </c>
      <c r="E11" s="21"/>
      <c r="F11" s="217"/>
      <c r="G11" s="216">
        <v>23</v>
      </c>
      <c r="H11" s="306"/>
      <c r="I11" s="21"/>
      <c r="J11" s="24" t="s">
        <v>884</v>
      </c>
      <c r="K11" s="21"/>
      <c r="L11" s="217"/>
      <c r="M11" s="216">
        <v>23</v>
      </c>
      <c r="N11" s="24"/>
      <c r="O11" s="24"/>
      <c r="P11" s="24"/>
      <c r="Q11" s="24"/>
      <c r="R11" s="24"/>
      <c r="S11" s="13"/>
      <c r="T11" s="13"/>
      <c r="U11" s="13"/>
      <c r="V11" s="13"/>
      <c r="W11" s="13"/>
      <c r="X11" s="13"/>
      <c r="Y11" s="13"/>
      <c r="Z11" s="13"/>
      <c r="AA11" s="13"/>
    </row>
    <row r="12" spans="1:27" x14ac:dyDescent="0.25">
      <c r="A12" s="258"/>
      <c r="B12" s="305"/>
      <c r="C12" s="214">
        <f>C11+1</f>
        <v>9</v>
      </c>
      <c r="D12" s="24" t="s">
        <v>885</v>
      </c>
      <c r="E12" s="21"/>
      <c r="F12" s="216">
        <v>11</v>
      </c>
      <c r="G12" s="218"/>
      <c r="H12" s="306"/>
      <c r="I12" s="21"/>
      <c r="J12" s="24" t="s">
        <v>885</v>
      </c>
      <c r="K12" s="21"/>
      <c r="L12" s="216">
        <v>11</v>
      </c>
      <c r="M12" s="218"/>
      <c r="N12" s="24"/>
      <c r="O12" s="24"/>
      <c r="P12" s="24"/>
      <c r="Q12" s="24"/>
      <c r="R12" s="24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customHeight="1" x14ac:dyDescent="0.25">
      <c r="A13" s="258"/>
      <c r="B13" s="305"/>
      <c r="C13" s="214">
        <f>C12+1</f>
        <v>10</v>
      </c>
      <c r="D13" s="24" t="s">
        <v>886</v>
      </c>
      <c r="E13" s="21"/>
      <c r="F13" s="212"/>
      <c r="G13" s="216">
        <v>21.28</v>
      </c>
      <c r="H13" s="306"/>
      <c r="I13" s="21"/>
      <c r="J13" s="24" t="s">
        <v>886</v>
      </c>
      <c r="K13" s="21"/>
      <c r="L13" s="212"/>
      <c r="M13" s="216">
        <v>21.28</v>
      </c>
      <c r="N13" s="24"/>
      <c r="O13" s="24"/>
      <c r="P13" s="24"/>
      <c r="Q13" s="24"/>
      <c r="R13" s="24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customHeight="1" x14ac:dyDescent="0.25">
      <c r="A14" s="258"/>
      <c r="B14" s="305"/>
      <c r="C14" s="214">
        <f>C13+1</f>
        <v>11</v>
      </c>
      <c r="D14" s="24" t="s">
        <v>887</v>
      </c>
      <c r="E14" s="21"/>
      <c r="F14" s="218"/>
      <c r="G14" s="216">
        <v>36.409999999999997</v>
      </c>
      <c r="H14" s="306"/>
      <c r="I14" s="21"/>
      <c r="J14" s="24" t="s">
        <v>887</v>
      </c>
      <c r="K14" s="21"/>
      <c r="L14" s="218"/>
      <c r="M14" s="216">
        <v>36.409999999999997</v>
      </c>
      <c r="N14" s="1"/>
      <c r="O14" s="1"/>
      <c r="P14" s="1"/>
      <c r="Q14" s="1"/>
      <c r="R14" s="1"/>
    </row>
    <row r="16" spans="1:27" ht="18.75" x14ac:dyDescent="0.3">
      <c r="B16" s="313" t="s">
        <v>897</v>
      </c>
      <c r="C16" s="313" t="s">
        <v>35</v>
      </c>
      <c r="D16" s="313" t="s">
        <v>898</v>
      </c>
      <c r="E16" s="313"/>
      <c r="F16" s="313"/>
      <c r="G16" s="313"/>
      <c r="H16" s="313"/>
      <c r="I16" s="313"/>
      <c r="J16" s="313"/>
      <c r="K16" s="313"/>
      <c r="L16" s="313"/>
      <c r="M16" s="313"/>
      <c r="N16" s="313"/>
      <c r="O16" s="314"/>
      <c r="P16" s="314"/>
      <c r="Q16" s="314"/>
      <c r="R16" s="314"/>
    </row>
    <row r="17" spans="2:18" ht="18.75" x14ac:dyDescent="0.3">
      <c r="B17" s="313" t="s">
        <v>899</v>
      </c>
      <c r="C17" s="313" t="s">
        <v>35</v>
      </c>
      <c r="D17" s="313" t="s">
        <v>902</v>
      </c>
      <c r="E17" s="315" t="s">
        <v>903</v>
      </c>
      <c r="F17" s="313"/>
      <c r="G17" s="313"/>
      <c r="H17" s="313"/>
      <c r="I17" s="313"/>
      <c r="J17" s="313"/>
      <c r="K17" s="313"/>
      <c r="L17" s="313"/>
      <c r="M17" s="313"/>
      <c r="N17" s="313"/>
      <c r="O17" s="314"/>
      <c r="P17" s="314"/>
      <c r="Q17" s="314"/>
      <c r="R17" s="314"/>
    </row>
    <row r="18" spans="2:18" ht="18.75" x14ac:dyDescent="0.3">
      <c r="B18" s="313"/>
      <c r="C18" s="313"/>
      <c r="D18" s="313" t="s">
        <v>900</v>
      </c>
      <c r="E18" s="315" t="s">
        <v>901</v>
      </c>
      <c r="F18" s="313"/>
      <c r="G18" s="313"/>
      <c r="H18" s="313"/>
      <c r="I18" s="313"/>
      <c r="J18" s="313"/>
      <c r="K18" s="313"/>
      <c r="L18" s="313"/>
      <c r="M18" s="313"/>
      <c r="N18" s="313"/>
      <c r="O18" s="314"/>
      <c r="P18" s="314"/>
      <c r="Q18" s="314"/>
      <c r="R18" s="314"/>
    </row>
    <row r="19" spans="2:18" ht="18.75" x14ac:dyDescent="0.3">
      <c r="B19" s="313"/>
      <c r="C19" s="313"/>
      <c r="D19" s="313"/>
      <c r="E19" s="313"/>
      <c r="F19" s="313"/>
      <c r="G19" s="313"/>
      <c r="H19" s="313"/>
      <c r="I19" s="313"/>
      <c r="J19" s="313"/>
      <c r="K19" s="313"/>
      <c r="L19" s="313"/>
      <c r="M19" s="313"/>
      <c r="N19" s="313"/>
      <c r="O19" s="314"/>
      <c r="P19" s="314"/>
      <c r="Q19" s="314"/>
      <c r="R19" s="314"/>
    </row>
    <row r="20" spans="2:18" x14ac:dyDescent="0.25">
      <c r="B20" s="314"/>
      <c r="C20" s="314"/>
      <c r="D20" s="314"/>
      <c r="E20" s="314"/>
      <c r="F20" s="314"/>
      <c r="G20" s="314"/>
      <c r="H20" s="314"/>
      <c r="I20" s="314"/>
      <c r="J20" s="314"/>
      <c r="K20" s="314"/>
      <c r="L20" s="314"/>
      <c r="M20" s="314"/>
      <c r="N20" s="314"/>
      <c r="O20" s="314"/>
      <c r="P20" s="314"/>
      <c r="Q20" s="314"/>
      <c r="R20" s="314"/>
    </row>
  </sheetData>
  <mergeCells count="13">
    <mergeCell ref="O2:O3"/>
    <mergeCell ref="P2:P3"/>
    <mergeCell ref="Q2:Q3"/>
    <mergeCell ref="R2:R3"/>
    <mergeCell ref="A4:A14"/>
    <mergeCell ref="B4:B14"/>
    <mergeCell ref="H4:H14"/>
    <mergeCell ref="A2:A3"/>
    <mergeCell ref="B2:B3"/>
    <mergeCell ref="C2:G2"/>
    <mergeCell ref="H2:H3"/>
    <mergeCell ref="I2:M2"/>
    <mergeCell ref="N2:N3"/>
  </mergeCells>
  <pageMargins left="0.31496062992125984" right="0" top="0.74803149606299213" bottom="0.74803149606299213" header="0.31496062992125984" footer="0.31496062992125984"/>
  <pageSetup paperSize="5" scale="63" orientation="landscape" horizontalDpi="4294967293" verticalDpi="4294967293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6" sqref="E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14</vt:i4>
      </vt:variant>
    </vt:vector>
  </HeadingPairs>
  <TitlesOfParts>
    <vt:vector size="52" baseType="lpstr">
      <vt:lpstr>COVER</vt:lpstr>
      <vt:lpstr>FORM PEMANTAUAN KAB_KOTA</vt:lpstr>
      <vt:lpstr>1. CILACAP</vt:lpstr>
      <vt:lpstr>2. BANYUMAS</vt:lpstr>
      <vt:lpstr>3. PURBALINGGA</vt:lpstr>
      <vt:lpstr>4. BANJARNEGARA</vt:lpstr>
      <vt:lpstr>5. KEBUMEN</vt:lpstr>
      <vt:lpstr>6.PURWOREJO </vt:lpstr>
      <vt:lpstr>7. WONOSOBO</vt:lpstr>
      <vt:lpstr>8. MAGELANG</vt:lpstr>
      <vt:lpstr>9. BOYOLALI</vt:lpstr>
      <vt:lpstr>10. KLATEN</vt:lpstr>
      <vt:lpstr>11. SUKOHARJO</vt:lpstr>
      <vt:lpstr>12. WONOGIRI</vt:lpstr>
      <vt:lpstr>13. KARANGANYAR</vt:lpstr>
      <vt:lpstr>14. SRAGEN</vt:lpstr>
      <vt:lpstr>15. GROBOGAN</vt:lpstr>
      <vt:lpstr>16.BLORA</vt:lpstr>
      <vt:lpstr>17. REMBANG</vt:lpstr>
      <vt:lpstr>18. PATI</vt:lpstr>
      <vt:lpstr>19. KUDUS</vt:lpstr>
      <vt:lpstr>20. JEPARA</vt:lpstr>
      <vt:lpstr>21. DEMAK</vt:lpstr>
      <vt:lpstr>22. KABUPATEN SEMARANG</vt:lpstr>
      <vt:lpstr>23. TEMANGGUNG</vt:lpstr>
      <vt:lpstr>24. KENDAL</vt:lpstr>
      <vt:lpstr>25. BATANG</vt:lpstr>
      <vt:lpstr>26. KAB. PEKALONGAN </vt:lpstr>
      <vt:lpstr>27. PEMALANG</vt:lpstr>
      <vt:lpstr>28. TEGAL</vt:lpstr>
      <vt:lpstr>29. BREBES</vt:lpstr>
      <vt:lpstr>30. KOTA MAGELANG</vt:lpstr>
      <vt:lpstr>31. KOTA SURAKARTA</vt:lpstr>
      <vt:lpstr>32. KOTA SALATIGA</vt:lpstr>
      <vt:lpstr>33. KOTA SEMARANG</vt:lpstr>
      <vt:lpstr>34. KOTA PEKALONGAN </vt:lpstr>
      <vt:lpstr>35. KOTA TEGAL</vt:lpstr>
      <vt:lpstr>Sheet1</vt:lpstr>
      <vt:lpstr>'11. SUKOHARJO'!Print_Area</vt:lpstr>
      <vt:lpstr>'23. TEMANGGUNG'!Print_Area</vt:lpstr>
      <vt:lpstr>'24. KENDAL'!Print_Area</vt:lpstr>
      <vt:lpstr>'26. KAB. PEKALONGAN '!Print_Area</vt:lpstr>
      <vt:lpstr>'27. PEMALANG'!Print_Area</vt:lpstr>
      <vt:lpstr>'28. TEGAL'!Print_Area</vt:lpstr>
      <vt:lpstr>'29. BREBES'!Print_Area</vt:lpstr>
      <vt:lpstr>'30. KOTA MAGELANG'!Print_Area</vt:lpstr>
      <vt:lpstr>'31. KOTA SURAKARTA'!Print_Area</vt:lpstr>
      <vt:lpstr>'32. KOTA SALATIGA'!Print_Area</vt:lpstr>
      <vt:lpstr>'33. KOTA SEMARANG'!Print_Area</vt:lpstr>
      <vt:lpstr>'34. KOTA PEKALONGAN '!Print_Area</vt:lpstr>
      <vt:lpstr>'35. KOTA TEGAL'!Print_Area</vt:lpstr>
      <vt:lpstr>COVER!Print_Area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PERMUKIMAN</dc:creator>
  <cp:lastModifiedBy>ismail - [2010]</cp:lastModifiedBy>
  <cp:lastPrinted>2019-03-23T08:55:46Z</cp:lastPrinted>
  <dcterms:created xsi:type="dcterms:W3CDTF">2019-02-27T03:17:21Z</dcterms:created>
  <dcterms:modified xsi:type="dcterms:W3CDTF">2019-03-26T00:31:42Z</dcterms:modified>
</cp:coreProperties>
</file>